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CONCESSÃO'!$A$1:$J$110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I64" i="8"/>
  <c r="H64"/>
  <c r="G64"/>
  <c r="F64"/>
  <c r="E64"/>
  <c r="D64"/>
  <c r="C64"/>
  <c r="B64"/>
  <c r="J81"/>
  <c r="J80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 s="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60"/>
  <c r="J61"/>
  <c r="J62"/>
  <c r="J63"/>
  <c r="J65"/>
  <c r="J66"/>
  <c r="J67"/>
  <c r="J68"/>
  <c r="J69"/>
  <c r="J77"/>
  <c r="J84"/>
  <c r="J90"/>
  <c r="J91"/>
  <c r="J94"/>
  <c r="J95"/>
  <c r="J96"/>
  <c r="J97"/>
  <c r="J99"/>
  <c r="J100"/>
  <c r="J101"/>
  <c r="J102"/>
  <c r="J103"/>
  <c r="J104"/>
  <c r="J105"/>
  <c r="J106"/>
  <c r="J107"/>
  <c r="J108"/>
  <c r="J109"/>
  <c r="J110"/>
  <c r="J64" l="1"/>
  <c r="H56"/>
  <c r="F56"/>
  <c r="D56"/>
  <c r="D85" s="1"/>
  <c r="D93" s="1"/>
  <c r="J93" s="1"/>
  <c r="I8"/>
  <c r="I7" s="1"/>
  <c r="I45" s="1"/>
  <c r="G8"/>
  <c r="G7" s="1"/>
  <c r="E8"/>
  <c r="E7" s="1"/>
  <c r="C8"/>
  <c r="C7" s="1"/>
  <c r="I56"/>
  <c r="G56"/>
  <c r="E56"/>
  <c r="C56"/>
  <c r="H8"/>
  <c r="H7" s="1"/>
  <c r="F8"/>
  <c r="F7" s="1"/>
  <c r="F45" s="1"/>
  <c r="F44" s="1"/>
  <c r="F43" s="1"/>
  <c r="D8"/>
  <c r="D7" s="1"/>
  <c r="D45" s="1"/>
  <c r="D44" s="1"/>
  <c r="D43" s="1"/>
  <c r="B8"/>
  <c r="I44"/>
  <c r="I43" s="1"/>
  <c r="J8"/>
  <c r="J7" s="1"/>
  <c r="B7"/>
  <c r="B45" s="1"/>
  <c r="F85"/>
  <c r="F98" s="1"/>
  <c r="J98" s="1"/>
  <c r="J57"/>
  <c r="B56"/>
  <c r="E48"/>
  <c r="J48" s="1"/>
  <c r="E45"/>
  <c r="C45"/>
  <c r="C46"/>
  <c r="J46" s="1"/>
  <c r="I85"/>
  <c r="J9"/>
  <c r="J56" l="1"/>
  <c r="G45"/>
  <c r="G44" s="1"/>
  <c r="G43" s="1"/>
  <c r="G85" s="1"/>
  <c r="E44"/>
  <c r="E43" s="1"/>
  <c r="E85" s="1"/>
  <c r="H45"/>
  <c r="H44" s="1"/>
  <c r="H43" s="1"/>
  <c r="H85" s="1"/>
  <c r="B44"/>
  <c r="B43" s="1"/>
  <c r="B85" s="1"/>
  <c r="C44"/>
  <c r="C43" s="1"/>
  <c r="C85" s="1"/>
  <c r="J92" l="1"/>
  <c r="J89" s="1"/>
  <c r="C92"/>
  <c r="J45"/>
  <c r="J44" s="1"/>
  <c r="J43" s="1"/>
  <c r="J85" s="1"/>
</calcChain>
</file>

<file path=xl/sharedStrings.xml><?xml version="1.0" encoding="utf-8"?>
<sst xmlns="http://schemas.openxmlformats.org/spreadsheetml/2006/main" count="115" uniqueCount="115">
  <si>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</si>
  <si>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</si>
  <si>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</si>
  <si>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</si>
  <si>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</si>
  <si>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</si>
  <si>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</si>
  <si>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</si>
  <si>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</si>
  <si>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</si>
  <si>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</si>
  <si>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</si>
  <si>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</si>
  <si>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</si>
  <si>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</si>
  <si>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</si>
  <si>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</si>
  <si>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</si>
  <si>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</si>
  <si>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</si>
  <si>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</si>
  <si>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</si>
  <si>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</si>
  <si>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</si>
  <si>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</si>
  <si>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</si>
  <si>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</si>
  <si>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</si>
  <si>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</si>
  <si>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</si>
  <si>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</si>
  <si>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</si>
  <si>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</si>
  <si>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</si>
  <si>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</si>
  <si>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</si>
  <si>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</si>
  <si>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</si>
  <si>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</si>
  <si>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</si>
  <si>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</si>
  <si>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</si>
  <si>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</si>
  <si>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</si>
  <si>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</si>
  <si>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</si>
  <si>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</si>
  <si>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</si>
  <si>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</si>
  <si>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</si>
  <si>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</si>
  <si>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</si>
  <si>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</si>
  <si>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</si>
  <si>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</si>
  <si>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</si>
  <si>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</si>
  <si>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</si>
  <si>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</si>
  <si>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</si>
  <si>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</si>
  <si>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</si>
  <si>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</si>
  <si>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</si>
  <si>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</si>
  <si>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</si>
  <si>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</si>
  <si>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</si>
  <si>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</si>
  <si>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</si>
  <si>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</si>
  <si>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</si>
  <si>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</si>
  <si>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</si>
  <si>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</si>
  <si>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</si>
  <si>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</si>
  <si>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</si>
  <si>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</si>
  <si>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</si>
  <si>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</si>
  <si>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</si>
  <si>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7. Remuneração Líquida a Pagar (5 + 6)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</si>
  <si>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</si>
  <si>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</si>
  <si>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</si>
  <si>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</si>
  <si>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</si>
  <si>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</si>
  <si>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8.6. Empresa Transp. Col. Novo Horizonte S.A - Garagem Tiradentes</t>
  </si>
  <si>
    <t>8.7. Empresa Transp. Col. Novo Horizonte S.A - Garagem Pêssego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</si>
  <si>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</si>
  <si>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</si>
  <si>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</si>
  <si>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</si>
  <si>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</si>
  <si>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</si>
  <si>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</si>
  <si>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</si>
  <si>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</si>
  <si>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</si>
  <si>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</si>
  <si>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8.19. OAK Tree Transp. Urbanos Ltda.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</si>
  <si>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</si>
  <si>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</si>
  <si>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</si>
  <si>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</si>
  <si>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</si>
  <si>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</si>
  <si>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</si>
  <si>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</si>
  <si>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>6.3. Revisão de Remuneração pelo Transporte Coletivo</t>
  </si>
  <si>
    <t>6.4. Revisão de Remuneração pelo Serviço Atende</t>
  </si>
  <si>
    <t>OPERAÇÃO 05/08/13 - VENCIMENTO 12/08/13</t>
  </si>
  <si>
    <t>6.2.17. Descumprimento de Entrega Certidão INSS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</si>
</sst>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8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3" fillId="0" borderId="0" xfId="2" applyNumberFormat="1" applyFont="1" applyBorder="1" applyAlignment="1">
      <alignment vertical="center"/>
    </xf>
    <xf numFmtId="43" fontId="3" fillId="0" borderId="0" xfId="2" applyNumberFormat="1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showGridLines="0" tabSelected="1" zoomScaleNormal="100" zoomScaleSheetLayoutView="70" workbookViewId="0">
      <selection activeCell="A2" sqref="A2:J2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60" t="s">
        <v>109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113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2" t="s">
        <v>17</v>
      </c>
      <c r="B4" s="63" t="s">
        <v>32</v>
      </c>
      <c r="C4" s="64"/>
      <c r="D4" s="64"/>
      <c r="E4" s="64"/>
      <c r="F4" s="64"/>
      <c r="G4" s="64"/>
      <c r="H4" s="64"/>
      <c r="I4" s="65"/>
      <c r="J4" s="66" t="s">
        <v>18</v>
      </c>
    </row>
    <row r="5" spans="1:10" ht="38.25">
      <c r="A5" s="62"/>
      <c r="B5" s="31" t="s">
        <v>8</v>
      </c>
      <c r="C5" s="31" t="s">
        <v>9</v>
      </c>
      <c r="D5" s="31" t="s">
        <v>10</v>
      </c>
      <c r="E5" s="31" t="s">
        <v>11</v>
      </c>
      <c r="F5" s="31" t="s">
        <v>12</v>
      </c>
      <c r="G5" s="31" t="s">
        <v>13</v>
      </c>
      <c r="H5" s="31" t="s">
        <v>14</v>
      </c>
      <c r="I5" s="31" t="s">
        <v>15</v>
      </c>
      <c r="J5" s="62"/>
    </row>
    <row r="6" spans="1:10" ht="18.75" customHeight="1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0" ht="17.25" customHeight="1">
      <c r="A7" s="8" t="s">
        <v>33</v>
      </c>
      <c r="B7" s="9">
        <f t="shared" ref="B7:J7" si="0">+B8+B16+B20+B23</f>
        <v>614723</v>
      </c>
      <c r="C7" s="9">
        <f t="shared" si="0"/>
        <v>738432</v>
      </c>
      <c r="D7" s="9">
        <f t="shared" si="0"/>
        <v>706331</v>
      </c>
      <c r="E7" s="9">
        <f t="shared" si="0"/>
        <v>536916</v>
      </c>
      <c r="F7" s="9">
        <f t="shared" si="0"/>
        <v>526226</v>
      </c>
      <c r="G7" s="9">
        <f t="shared" si="0"/>
        <v>768387</v>
      </c>
      <c r="H7" s="9">
        <f t="shared" si="0"/>
        <v>1184457</v>
      </c>
      <c r="I7" s="9">
        <f t="shared" si="0"/>
        <v>555558</v>
      </c>
      <c r="J7" s="9">
        <f t="shared" si="0"/>
        <v>5631030</v>
      </c>
    </row>
    <row r="8" spans="1:10" ht="17.25" customHeight="1">
      <c r="A8" s="10" t="s">
        <v>34</v>
      </c>
      <c r="B8" s="11">
        <f>B9+B12</f>
        <v>365976</v>
      </c>
      <c r="C8" s="11">
        <f t="shared" ref="C8:I8" si="1">C9+C12</f>
        <v>449356</v>
      </c>
      <c r="D8" s="11">
        <f t="shared" si="1"/>
        <v>415750</v>
      </c>
      <c r="E8" s="11">
        <f t="shared" si="1"/>
        <v>301819</v>
      </c>
      <c r="F8" s="11">
        <f t="shared" si="1"/>
        <v>308985</v>
      </c>
      <c r="G8" s="11">
        <f t="shared" si="1"/>
        <v>428180</v>
      </c>
      <c r="H8" s="11">
        <f t="shared" si="1"/>
        <v>636347</v>
      </c>
      <c r="I8" s="11">
        <f t="shared" si="1"/>
        <v>340054</v>
      </c>
      <c r="J8" s="11">
        <f t="shared" ref="J8:J23" si="2">SUM(B8:I8)</f>
        <v>3246467</v>
      </c>
    </row>
    <row r="9" spans="1:10" ht="17.25" customHeight="1">
      <c r="A9" s="15" t="s">
        <v>19</v>
      </c>
      <c r="B9" s="13">
        <f>+B10+B11</f>
        <v>51069</v>
      </c>
      <c r="C9" s="13">
        <f t="shared" ref="C9:I9" si="3">+C10+C11</f>
        <v>66005</v>
      </c>
      <c r="D9" s="13">
        <f t="shared" si="3"/>
        <v>59210</v>
      </c>
      <c r="E9" s="13">
        <f t="shared" si="3"/>
        <v>41965</v>
      </c>
      <c r="F9" s="13">
        <f t="shared" si="3"/>
        <v>42175</v>
      </c>
      <c r="G9" s="13">
        <f t="shared" si="3"/>
        <v>53641</v>
      </c>
      <c r="H9" s="13">
        <f t="shared" si="3"/>
        <v>62100</v>
      </c>
      <c r="I9" s="13">
        <f t="shared" si="3"/>
        <v>58519</v>
      </c>
      <c r="J9" s="11">
        <f t="shared" si="2"/>
        <v>434684</v>
      </c>
    </row>
    <row r="10" spans="1:10" ht="17.25" customHeight="1">
      <c r="A10" s="32" t="s">
        <v>20</v>
      </c>
      <c r="B10" s="13">
        <v>51069</v>
      </c>
      <c r="C10" s="13">
        <v>66005</v>
      </c>
      <c r="D10" s="13">
        <v>59210</v>
      </c>
      <c r="E10" s="13">
        <v>41965</v>
      </c>
      <c r="F10" s="13">
        <v>42175</v>
      </c>
      <c r="G10" s="13">
        <v>53641</v>
      </c>
      <c r="H10" s="13">
        <v>62100</v>
      </c>
      <c r="I10" s="13">
        <v>58519</v>
      </c>
      <c r="J10" s="11">
        <f>SUM(B10:I10)</f>
        <v>434684</v>
      </c>
    </row>
    <row r="11" spans="1:10" ht="17.25" customHeight="1">
      <c r="A11" s="32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314907</v>
      </c>
      <c r="C12" s="17">
        <f t="shared" si="4"/>
        <v>383351</v>
      </c>
      <c r="D12" s="17">
        <f t="shared" si="4"/>
        <v>356540</v>
      </c>
      <c r="E12" s="17">
        <f t="shared" si="4"/>
        <v>259854</v>
      </c>
      <c r="F12" s="17">
        <f t="shared" si="4"/>
        <v>266810</v>
      </c>
      <c r="G12" s="17">
        <f t="shared" si="4"/>
        <v>374539</v>
      </c>
      <c r="H12" s="17">
        <f t="shared" si="4"/>
        <v>574247</v>
      </c>
      <c r="I12" s="17">
        <f t="shared" si="4"/>
        <v>281535</v>
      </c>
      <c r="J12" s="11">
        <f t="shared" si="2"/>
        <v>2811783</v>
      </c>
    </row>
    <row r="13" spans="1:10" ht="17.25" customHeight="1">
      <c r="A13" s="14" t="s">
        <v>22</v>
      </c>
      <c r="B13" s="13">
        <v>129681</v>
      </c>
      <c r="C13" s="13">
        <v>170117</v>
      </c>
      <c r="D13" s="13">
        <v>162780</v>
      </c>
      <c r="E13" s="13">
        <v>121255</v>
      </c>
      <c r="F13" s="13">
        <v>119436</v>
      </c>
      <c r="G13" s="13">
        <v>167606</v>
      </c>
      <c r="H13" s="13">
        <v>253036</v>
      </c>
      <c r="I13" s="13">
        <v>118503</v>
      </c>
      <c r="J13" s="11">
        <f t="shared" si="2"/>
        <v>1242414</v>
      </c>
    </row>
    <row r="14" spans="1:10" ht="17.25" customHeight="1">
      <c r="A14" s="14" t="s">
        <v>23</v>
      </c>
      <c r="B14" s="13">
        <v>142974</v>
      </c>
      <c r="C14" s="13">
        <v>155118</v>
      </c>
      <c r="D14" s="13">
        <v>143834</v>
      </c>
      <c r="E14" s="13">
        <v>101856</v>
      </c>
      <c r="F14" s="13">
        <v>112253</v>
      </c>
      <c r="G14" s="13">
        <v>158922</v>
      </c>
      <c r="H14" s="13">
        <v>260485</v>
      </c>
      <c r="I14" s="13">
        <v>125754</v>
      </c>
      <c r="J14" s="11">
        <f t="shared" si="2"/>
        <v>1201196</v>
      </c>
    </row>
    <row r="15" spans="1:10" ht="17.25" customHeight="1">
      <c r="A15" s="14" t="s">
        <v>24</v>
      </c>
      <c r="B15" s="13">
        <v>42252</v>
      </c>
      <c r="C15" s="13">
        <v>58116</v>
      </c>
      <c r="D15" s="13">
        <v>49926</v>
      </c>
      <c r="E15" s="13">
        <v>36743</v>
      </c>
      <c r="F15" s="13">
        <v>35121</v>
      </c>
      <c r="G15" s="13">
        <v>48011</v>
      </c>
      <c r="H15" s="13">
        <v>60726</v>
      </c>
      <c r="I15" s="13">
        <v>37278</v>
      </c>
      <c r="J15" s="11">
        <f t="shared" si="2"/>
        <v>368173</v>
      </c>
    </row>
    <row r="16" spans="1:10" ht="17.25" customHeight="1">
      <c r="A16" s="16" t="s">
        <v>25</v>
      </c>
      <c r="B16" s="11">
        <f>+B17+B18+B19</f>
        <v>206206</v>
      </c>
      <c r="C16" s="11">
        <f t="shared" ref="C16:I16" si="5">+C17+C18+C19</f>
        <v>225632</v>
      </c>
      <c r="D16" s="11">
        <f t="shared" si="5"/>
        <v>216534</v>
      </c>
      <c r="E16" s="11">
        <f t="shared" si="5"/>
        <v>175847</v>
      </c>
      <c r="F16" s="11">
        <f t="shared" si="5"/>
        <v>170102</v>
      </c>
      <c r="G16" s="11">
        <f t="shared" si="5"/>
        <v>279726</v>
      </c>
      <c r="H16" s="11">
        <f t="shared" si="5"/>
        <v>482936</v>
      </c>
      <c r="I16" s="11">
        <f t="shared" si="5"/>
        <v>174712</v>
      </c>
      <c r="J16" s="11">
        <f t="shared" si="2"/>
        <v>1931695</v>
      </c>
    </row>
    <row r="17" spans="1:10" ht="17.25" customHeight="1">
      <c r="A17" s="12" t="s">
        <v>26</v>
      </c>
      <c r="B17" s="13">
        <v>97696</v>
      </c>
      <c r="C17" s="13">
        <v>119609</v>
      </c>
      <c r="D17" s="13">
        <v>115824</v>
      </c>
      <c r="E17" s="13">
        <v>93860</v>
      </c>
      <c r="F17" s="13">
        <v>89052</v>
      </c>
      <c r="G17" s="13">
        <v>145166</v>
      </c>
      <c r="H17" s="13">
        <v>239580</v>
      </c>
      <c r="I17" s="13">
        <v>91004</v>
      </c>
      <c r="J17" s="11">
        <f t="shared" si="2"/>
        <v>991791</v>
      </c>
    </row>
    <row r="18" spans="1:10" ht="17.25" customHeight="1">
      <c r="A18" s="12" t="s">
        <v>27</v>
      </c>
      <c r="B18" s="13">
        <v>85735</v>
      </c>
      <c r="C18" s="13">
        <v>79852</v>
      </c>
      <c r="D18" s="13">
        <v>77033</v>
      </c>
      <c r="E18" s="13">
        <v>62289</v>
      </c>
      <c r="F18" s="13">
        <v>64059</v>
      </c>
      <c r="G18" s="13">
        <v>106637</v>
      </c>
      <c r="H18" s="13">
        <v>200609</v>
      </c>
      <c r="I18" s="13">
        <v>65948</v>
      </c>
      <c r="J18" s="11">
        <f t="shared" si="2"/>
        <v>742162</v>
      </c>
    </row>
    <row r="19" spans="1:10" ht="17.25" customHeight="1">
      <c r="A19" s="12" t="s">
        <v>28</v>
      </c>
      <c r="B19" s="13">
        <v>22775</v>
      </c>
      <c r="C19" s="13">
        <v>26171</v>
      </c>
      <c r="D19" s="13">
        <v>23677</v>
      </c>
      <c r="E19" s="13">
        <v>19698</v>
      </c>
      <c r="F19" s="13">
        <v>16991</v>
      </c>
      <c r="G19" s="13">
        <v>27923</v>
      </c>
      <c r="H19" s="13">
        <v>42747</v>
      </c>
      <c r="I19" s="13">
        <v>17760</v>
      </c>
      <c r="J19" s="11">
        <f t="shared" si="2"/>
        <v>197742</v>
      </c>
    </row>
    <row r="20" spans="1:10" ht="17.25" customHeight="1">
      <c r="A20" s="16" t="s">
        <v>29</v>
      </c>
      <c r="B20" s="13">
        <v>42541</v>
      </c>
      <c r="C20" s="13">
        <v>63444</v>
      </c>
      <c r="D20" s="13">
        <v>74047</v>
      </c>
      <c r="E20" s="13">
        <v>59250</v>
      </c>
      <c r="F20" s="13">
        <v>47139</v>
      </c>
      <c r="G20" s="13">
        <v>60481</v>
      </c>
      <c r="H20" s="13">
        <v>65174</v>
      </c>
      <c r="I20" s="13">
        <v>33151</v>
      </c>
      <c r="J20" s="11">
        <f t="shared" si="2"/>
        <v>445227</v>
      </c>
    </row>
    <row r="21" spans="1:10" ht="17.25" customHeight="1">
      <c r="A21" s="12" t="s">
        <v>30</v>
      </c>
      <c r="B21" s="13">
        <f>ROUND(B$20*0.57,0)</f>
        <v>24248</v>
      </c>
      <c r="C21" s="13">
        <f>ROUND(C$20*0.57,0)</f>
        <v>36163</v>
      </c>
      <c r="D21" s="13">
        <f t="shared" ref="D21:I21" si="6">ROUND(D$20*0.57,0)</f>
        <v>42207</v>
      </c>
      <c r="E21" s="13">
        <f t="shared" si="6"/>
        <v>33773</v>
      </c>
      <c r="F21" s="13">
        <f t="shared" si="6"/>
        <v>26869</v>
      </c>
      <c r="G21" s="13">
        <f t="shared" si="6"/>
        <v>34474</v>
      </c>
      <c r="H21" s="13">
        <f t="shared" si="6"/>
        <v>37149</v>
      </c>
      <c r="I21" s="13">
        <f t="shared" si="6"/>
        <v>18896</v>
      </c>
      <c r="J21" s="11">
        <f t="shared" si="2"/>
        <v>253779</v>
      </c>
    </row>
    <row r="22" spans="1:10" ht="17.25" customHeight="1">
      <c r="A22" s="12" t="s">
        <v>31</v>
      </c>
      <c r="B22" s="13">
        <f>ROUND(B$20*0.43,0)</f>
        <v>18293</v>
      </c>
      <c r="C22" s="13">
        <f t="shared" ref="C22:I22" si="7">ROUND(C$20*0.43,0)</f>
        <v>27281</v>
      </c>
      <c r="D22" s="13">
        <f t="shared" si="7"/>
        <v>31840</v>
      </c>
      <c r="E22" s="13">
        <f t="shared" si="7"/>
        <v>25478</v>
      </c>
      <c r="F22" s="13">
        <f t="shared" si="7"/>
        <v>20270</v>
      </c>
      <c r="G22" s="13">
        <f t="shared" si="7"/>
        <v>26007</v>
      </c>
      <c r="H22" s="13">
        <f t="shared" si="7"/>
        <v>28025</v>
      </c>
      <c r="I22" s="13">
        <f t="shared" si="7"/>
        <v>14255</v>
      </c>
      <c r="J22" s="11">
        <f t="shared" si="2"/>
        <v>191449</v>
      </c>
    </row>
    <row r="23" spans="1:10" ht="34.5" customHeight="1">
      <c r="A23" s="33" t="s">
        <v>36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11">
        <v>7641</v>
      </c>
      <c r="J23" s="11">
        <f t="shared" si="2"/>
        <v>7641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5">
        <f>SUM(B26:B29)</f>
        <v>2.2709000000000001</v>
      </c>
      <c r="C25" s="35">
        <f t="shared" ref="C25:I25" si="8">SUM(C26:C29)</f>
        <v>2.5901443</v>
      </c>
      <c r="D25" s="35">
        <f t="shared" si="8"/>
        <v>2.7275</v>
      </c>
      <c r="E25" s="35">
        <f t="shared" si="8"/>
        <v>2.688078</v>
      </c>
      <c r="F25" s="35">
        <f t="shared" si="8"/>
        <v>2.3376999999999999</v>
      </c>
      <c r="G25" s="35">
        <f t="shared" si="8"/>
        <v>2.4076</v>
      </c>
      <c r="H25" s="35">
        <f t="shared" si="8"/>
        <v>2.0710999999999999</v>
      </c>
      <c r="I25" s="35">
        <f t="shared" si="8"/>
        <v>2.2637999999999998</v>
      </c>
      <c r="J25" s="21"/>
    </row>
    <row r="26" spans="1:10" ht="17.25" customHeight="1">
      <c r="A26" s="16" t="s">
        <v>38</v>
      </c>
      <c r="B26" s="35">
        <v>2.2709000000000001</v>
      </c>
      <c r="C26" s="35">
        <v>2.5844</v>
      </c>
      <c r="D26" s="35">
        <v>2.7275</v>
      </c>
      <c r="E26" s="35">
        <v>2.6789999999999998</v>
      </c>
      <c r="F26" s="35">
        <v>2.3376999999999999</v>
      </c>
      <c r="G26" s="35">
        <v>2.4076</v>
      </c>
      <c r="H26" s="35">
        <v>2.0710999999999999</v>
      </c>
      <c r="I26" s="35">
        <v>2.2637999999999998</v>
      </c>
      <c r="J26" s="21"/>
    </row>
    <row r="27" spans="1:10" ht="17.25" customHeight="1">
      <c r="A27" s="33" t="s">
        <v>39</v>
      </c>
      <c r="B27" s="34">
        <v>0</v>
      </c>
      <c r="C27" s="55">
        <v>5.7442999999999999E-3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20"/>
    </row>
    <row r="28" spans="1:10" ht="17.25" customHeight="1">
      <c r="A28" s="33" t="s">
        <v>40</v>
      </c>
      <c r="B28" s="34">
        <v>0</v>
      </c>
      <c r="C28" s="34">
        <v>0</v>
      </c>
      <c r="D28" s="34">
        <v>0</v>
      </c>
      <c r="E28" s="36">
        <v>3.0627999999999999E-2</v>
      </c>
      <c r="F28" s="34">
        <v>0</v>
      </c>
      <c r="G28" s="34">
        <v>0</v>
      </c>
      <c r="H28" s="34">
        <v>0</v>
      </c>
      <c r="I28" s="34">
        <v>0</v>
      </c>
      <c r="J28" s="20"/>
    </row>
    <row r="29" spans="1:10" ht="17.25" customHeight="1">
      <c r="A29" s="33" t="s">
        <v>41</v>
      </c>
      <c r="B29" s="34">
        <v>0</v>
      </c>
      <c r="C29" s="34">
        <v>0</v>
      </c>
      <c r="D29" s="34">
        <v>0</v>
      </c>
      <c r="E29" s="36">
        <v>-2.155E-2</v>
      </c>
      <c r="F29" s="34">
        <v>0</v>
      </c>
      <c r="G29" s="34">
        <v>0</v>
      </c>
      <c r="H29" s="34">
        <v>0</v>
      </c>
      <c r="I29" s="34">
        <v>0</v>
      </c>
      <c r="J29" s="20"/>
    </row>
    <row r="30" spans="1:10" ht="13.5" customHeight="1">
      <c r="A30" s="37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8843.8799999999992</v>
      </c>
      <c r="J31" s="24">
        <f t="shared" ref="J31:J77" si="9">SUM(B31:I31)</f>
        <v>8843.8799999999992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1410985.6099999999</v>
      </c>
      <c r="C43" s="23">
        <f t="shared" ref="C43:J43" si="10">+C44+C52</f>
        <v>1933212.3699999999</v>
      </c>
      <c r="D43" s="23">
        <f t="shared" si="10"/>
        <v>1946902.8800000001</v>
      </c>
      <c r="E43" s="23">
        <f t="shared" si="10"/>
        <v>1462237.7799999998</v>
      </c>
      <c r="F43" s="23">
        <f t="shared" si="10"/>
        <v>1249431.54</v>
      </c>
      <c r="G43" s="23">
        <f t="shared" si="10"/>
        <v>1867979.32</v>
      </c>
      <c r="H43" s="23">
        <f t="shared" si="10"/>
        <v>2478483.85</v>
      </c>
      <c r="I43" s="23">
        <f t="shared" si="10"/>
        <v>1281690.0499999998</v>
      </c>
      <c r="J43" s="23">
        <f t="shared" si="10"/>
        <v>13630923.400000002</v>
      </c>
    </row>
    <row r="44" spans="1:10" ht="17.25" customHeight="1">
      <c r="A44" s="16" t="s">
        <v>52</v>
      </c>
      <c r="B44" s="24">
        <f>SUM(B45:B51)</f>
        <v>1395974.46</v>
      </c>
      <c r="C44" s="24">
        <f t="shared" ref="C44:J44" si="11">SUM(C45:C51)</f>
        <v>1912645.43</v>
      </c>
      <c r="D44" s="24">
        <f t="shared" si="11"/>
        <v>1926517.8</v>
      </c>
      <c r="E44" s="24">
        <f t="shared" si="11"/>
        <v>1443272.0899999999</v>
      </c>
      <c r="F44" s="24">
        <f t="shared" si="11"/>
        <v>1230158.52</v>
      </c>
      <c r="G44" s="24">
        <f t="shared" si="11"/>
        <v>1849968.54</v>
      </c>
      <c r="H44" s="24">
        <f t="shared" si="11"/>
        <v>2453128.89</v>
      </c>
      <c r="I44" s="24">
        <f t="shared" si="11"/>
        <v>1266516.0799999998</v>
      </c>
      <c r="J44" s="24">
        <f t="shared" si="11"/>
        <v>13478181.810000002</v>
      </c>
    </row>
    <row r="45" spans="1:10" ht="17.25" customHeight="1">
      <c r="A45" s="38" t="s">
        <v>53</v>
      </c>
      <c r="B45" s="24">
        <f t="shared" ref="B45:I45" si="12">ROUND(B26*B7,2)</f>
        <v>1395974.46</v>
      </c>
      <c r="C45" s="24">
        <f t="shared" si="12"/>
        <v>1908403.66</v>
      </c>
      <c r="D45" s="24">
        <f t="shared" si="12"/>
        <v>1926517.8</v>
      </c>
      <c r="E45" s="24">
        <f t="shared" si="12"/>
        <v>1438397.96</v>
      </c>
      <c r="F45" s="24">
        <f t="shared" si="12"/>
        <v>1230158.52</v>
      </c>
      <c r="G45" s="24">
        <f t="shared" si="12"/>
        <v>1849968.54</v>
      </c>
      <c r="H45" s="24">
        <f t="shared" si="12"/>
        <v>2453128.89</v>
      </c>
      <c r="I45" s="24">
        <f t="shared" si="12"/>
        <v>1257672.2</v>
      </c>
      <c r="J45" s="24">
        <f t="shared" si="9"/>
        <v>13460222.030000001</v>
      </c>
    </row>
    <row r="46" spans="1:10" ht="17.25" customHeight="1">
      <c r="A46" s="38" t="s">
        <v>54</v>
      </c>
      <c r="B46" s="20">
        <v>0</v>
      </c>
      <c r="C46" s="24">
        <f>ROUND(C27*C7,2)</f>
        <v>4241.7700000000004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4241.7700000000004</v>
      </c>
    </row>
    <row r="47" spans="1:10" ht="17.25" customHeight="1">
      <c r="A47" s="38" t="s">
        <v>55</v>
      </c>
      <c r="B47" s="20">
        <v>0</v>
      </c>
      <c r="C47" s="20">
        <v>0</v>
      </c>
      <c r="D47" s="20">
        <v>0</v>
      </c>
      <c r="E47" s="20">
        <v>16444.669999999998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16444.669999999998</v>
      </c>
    </row>
    <row r="48" spans="1:10" ht="17.25" customHeight="1">
      <c r="A48" s="38" t="s">
        <v>56</v>
      </c>
      <c r="B48" s="20">
        <v>0</v>
      </c>
      <c r="C48" s="20">
        <v>0</v>
      </c>
      <c r="D48" s="20">
        <v>0</v>
      </c>
      <c r="E48" s="39">
        <f>ROUND(E7*E29,2)</f>
        <v>-11570.54</v>
      </c>
      <c r="F48" s="20">
        <v>0</v>
      </c>
      <c r="G48" s="20">
        <v>0</v>
      </c>
      <c r="H48" s="20">
        <v>0</v>
      </c>
      <c r="I48" s="20">
        <v>0</v>
      </c>
      <c r="J48" s="39">
        <f>SUM(B48:I48)</f>
        <v>-11570.54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8843.8799999999992</v>
      </c>
      <c r="J49" s="24">
        <f>SUM(B49:I49)</f>
        <v>8843.8799999999992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40">
        <v>15011.15</v>
      </c>
      <c r="C52" s="40">
        <v>20566.939999999999</v>
      </c>
      <c r="D52" s="40">
        <v>20385.080000000002</v>
      </c>
      <c r="E52" s="40">
        <v>18965.689999999999</v>
      </c>
      <c r="F52" s="40">
        <v>19273.02</v>
      </c>
      <c r="G52" s="40">
        <v>18010.78</v>
      </c>
      <c r="H52" s="40">
        <v>25354.959999999999</v>
      </c>
      <c r="I52" s="40">
        <v>15173.97</v>
      </c>
      <c r="J52" s="40">
        <f>SUM(B52:I52)</f>
        <v>152741.59</v>
      </c>
    </row>
    <row r="53" spans="1:10" ht="17.25" customHeight="1">
      <c r="A53" s="16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7.2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9">
        <f>+B57+B64+B82+B83</f>
        <v>-280397.08999999997</v>
      </c>
      <c r="C56" s="39">
        <f>+C57+C64+C82+C83</f>
        <v>-231003.37</v>
      </c>
      <c r="D56" s="39">
        <f>+D57+D64+D82+D83</f>
        <v>-230177.24</v>
      </c>
      <c r="E56" s="39">
        <f>+E57+E64+E82+E83</f>
        <v>611454.56000000006</v>
      </c>
      <c r="F56" s="39">
        <f>+F57+F64+F82+F83</f>
        <v>-267535.34999999998</v>
      </c>
      <c r="G56" s="39">
        <f>+G57+G64+G82+G83</f>
        <v>-291769.38</v>
      </c>
      <c r="H56" s="39">
        <f>+H57+H64+H82+H83</f>
        <v>-293341.7</v>
      </c>
      <c r="I56" s="39">
        <f>+I57+I64+I82+I83</f>
        <v>-191565.16</v>
      </c>
      <c r="J56" s="39">
        <f t="shared" si="9"/>
        <v>-1174334.7299999997</v>
      </c>
    </row>
    <row r="57" spans="1:10" ht="18.75" customHeight="1">
      <c r="A57" s="16" t="s">
        <v>105</v>
      </c>
      <c r="B57" s="39">
        <f t="shared" ref="B57:I57" si="13">B58+B59+B60+B61+B62+B63</f>
        <v>-266978.09999999998</v>
      </c>
      <c r="C57" s="39">
        <f t="shared" si="13"/>
        <v>-211304.1</v>
      </c>
      <c r="D57" s="39">
        <f t="shared" si="13"/>
        <v>-210663.31</v>
      </c>
      <c r="E57" s="39">
        <f t="shared" si="13"/>
        <v>-125895</v>
      </c>
      <c r="F57" s="39">
        <f t="shared" si="13"/>
        <v>-253033.99</v>
      </c>
      <c r="G57" s="39">
        <f t="shared" si="13"/>
        <v>-273642.36</v>
      </c>
      <c r="H57" s="39">
        <f t="shared" si="13"/>
        <v>-266268.05</v>
      </c>
      <c r="I57" s="39">
        <f t="shared" si="13"/>
        <v>-178323.65</v>
      </c>
      <c r="J57" s="39">
        <f t="shared" si="9"/>
        <v>-1786108.5599999998</v>
      </c>
    </row>
    <row r="58" spans="1:10" ht="18.75" customHeight="1">
      <c r="A58" s="12" t="s">
        <v>106</v>
      </c>
      <c r="B58" s="39">
        <f>-ROUND(B9*$D$3,2)</f>
        <v>-153207</v>
      </c>
      <c r="C58" s="39">
        <f t="shared" ref="C58:I58" si="14">-ROUND(C9*$D$3,2)</f>
        <v>-198015</v>
      </c>
      <c r="D58" s="39">
        <f t="shared" si="14"/>
        <v>-177630</v>
      </c>
      <c r="E58" s="39">
        <f t="shared" si="14"/>
        <v>-125895</v>
      </c>
      <c r="F58" s="39">
        <f t="shared" si="14"/>
        <v>-126525</v>
      </c>
      <c r="G58" s="39">
        <f t="shared" si="14"/>
        <v>-160923</v>
      </c>
      <c r="H58" s="39">
        <f t="shared" si="14"/>
        <v>-186300</v>
      </c>
      <c r="I58" s="39">
        <f t="shared" si="14"/>
        <v>-175557</v>
      </c>
      <c r="J58" s="39">
        <f t="shared" si="9"/>
        <v>-1304052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</row>
    <row r="60" spans="1:10" ht="18.75" customHeight="1">
      <c r="A60" s="12" t="s">
        <v>63</v>
      </c>
      <c r="B60" s="56">
        <v>-3966</v>
      </c>
      <c r="C60" s="56">
        <v>-2016</v>
      </c>
      <c r="D60" s="56">
        <v>-1734</v>
      </c>
      <c r="E60" s="20">
        <v>0</v>
      </c>
      <c r="F60" s="56">
        <v>-2814</v>
      </c>
      <c r="G60" s="56">
        <v>-1635</v>
      </c>
      <c r="H60" s="56">
        <v>-1038</v>
      </c>
      <c r="I60" s="56">
        <v>-210</v>
      </c>
      <c r="J60" s="39">
        <f t="shared" si="9"/>
        <v>-13413</v>
      </c>
    </row>
    <row r="61" spans="1:10" ht="18.75" customHeight="1">
      <c r="A61" s="12" t="s">
        <v>64</v>
      </c>
      <c r="B61" s="56">
        <v>-2370</v>
      </c>
      <c r="C61" s="56">
        <v>-1101</v>
      </c>
      <c r="D61" s="56">
        <v>-1065</v>
      </c>
      <c r="E61" s="20">
        <v>0</v>
      </c>
      <c r="F61" s="56">
        <v>-1608</v>
      </c>
      <c r="G61" s="56">
        <v>-561</v>
      </c>
      <c r="H61" s="56">
        <v>-135</v>
      </c>
      <c r="I61" s="56">
        <v>-225</v>
      </c>
      <c r="J61" s="39">
        <f t="shared" si="9"/>
        <v>-7065</v>
      </c>
    </row>
    <row r="62" spans="1:10" ht="18.75" customHeight="1">
      <c r="A62" s="12" t="s">
        <v>65</v>
      </c>
      <c r="B62" s="56">
        <v>-107407.1</v>
      </c>
      <c r="C62" s="56">
        <v>-10144.1</v>
      </c>
      <c r="D62" s="56">
        <v>-30178.31</v>
      </c>
      <c r="E62" s="20">
        <v>0</v>
      </c>
      <c r="F62" s="56">
        <v>-122002.99</v>
      </c>
      <c r="G62" s="56">
        <v>-110523.36</v>
      </c>
      <c r="H62" s="56">
        <v>-78795.05</v>
      </c>
      <c r="I62" s="56">
        <v>-2303.65</v>
      </c>
      <c r="J62" s="39">
        <f>SUM(B62:I62)</f>
        <v>-461354.56</v>
      </c>
    </row>
    <row r="63" spans="1:10" ht="18.75" customHeight="1">
      <c r="A63" s="12" t="s">
        <v>66</v>
      </c>
      <c r="B63" s="56">
        <v>-28</v>
      </c>
      <c r="C63" s="56">
        <v>-28</v>
      </c>
      <c r="D63" s="56">
        <v>-56</v>
      </c>
      <c r="E63" s="20">
        <v>0</v>
      </c>
      <c r="F63" s="56">
        <v>-84</v>
      </c>
      <c r="G63" s="20">
        <v>0</v>
      </c>
      <c r="H63" s="20">
        <v>0</v>
      </c>
      <c r="I63" s="56">
        <v>-28</v>
      </c>
      <c r="J63" s="39">
        <f t="shared" si="9"/>
        <v>-224</v>
      </c>
    </row>
    <row r="64" spans="1:10" ht="18.75" customHeight="1">
      <c r="A64" s="12" t="s">
        <v>110</v>
      </c>
      <c r="B64" s="56">
        <f>SUM(B65:B81)</f>
        <v>-13418.99</v>
      </c>
      <c r="C64" s="56">
        <f>SUM(C65:C81)</f>
        <v>-19699.27</v>
      </c>
      <c r="D64" s="56">
        <f>SUM(D65:D81)</f>
        <v>-19513.93</v>
      </c>
      <c r="E64" s="56">
        <f t="shared" ref="E64:I64" si="15">SUM(E65:E81)</f>
        <v>737349.56</v>
      </c>
      <c r="F64" s="56">
        <f t="shared" si="15"/>
        <v>-14501.36</v>
      </c>
      <c r="G64" s="56">
        <f t="shared" si="15"/>
        <v>-18127.02</v>
      </c>
      <c r="H64" s="56">
        <f t="shared" si="15"/>
        <v>-27073.65</v>
      </c>
      <c r="I64" s="56">
        <f t="shared" si="15"/>
        <v>-13241.51</v>
      </c>
      <c r="J64" s="39">
        <f t="shared" si="9"/>
        <v>611773.83000000007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39">
        <v>-2032.85</v>
      </c>
      <c r="F65" s="39">
        <v>-1587.46</v>
      </c>
      <c r="G65" s="20">
        <v>0</v>
      </c>
      <c r="H65" s="20">
        <v>0</v>
      </c>
      <c r="I65" s="20">
        <v>0</v>
      </c>
      <c r="J65" s="39">
        <f t="shared" si="9"/>
        <v>-3620.31</v>
      </c>
    </row>
    <row r="66" spans="1:10" ht="18.75" customHeight="1">
      <c r="A66" s="12" t="s">
        <v>68</v>
      </c>
      <c r="B66" s="20">
        <v>0</v>
      </c>
      <c r="C66" s="39">
        <v>-219.22</v>
      </c>
      <c r="D66" s="39">
        <v>-30.91</v>
      </c>
      <c r="E66" s="20">
        <v>0</v>
      </c>
      <c r="F66" s="20">
        <v>0</v>
      </c>
      <c r="G66" s="20">
        <v>0</v>
      </c>
      <c r="H66" s="39">
        <v>-30.91</v>
      </c>
      <c r="I66" s="20">
        <v>0</v>
      </c>
      <c r="J66" s="39">
        <f>SUM(B66:I66)</f>
        <v>-281.04000000000002</v>
      </c>
    </row>
    <row r="67" spans="1:10" ht="18.75" customHeight="1">
      <c r="A67" s="12" t="s">
        <v>69</v>
      </c>
      <c r="B67" s="20">
        <v>0</v>
      </c>
      <c r="C67" s="20">
        <v>0</v>
      </c>
      <c r="D67" s="39">
        <v>-1067.75</v>
      </c>
      <c r="E67" s="39">
        <v>-1789.83</v>
      </c>
      <c r="F67" s="20">
        <v>0</v>
      </c>
      <c r="G67" s="39">
        <v>-380.65</v>
      </c>
      <c r="H67" s="20">
        <v>0</v>
      </c>
      <c r="I67" s="20">
        <v>0</v>
      </c>
      <c r="J67" s="39">
        <f t="shared" si="9"/>
        <v>-3238.23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9">
        <v>-40000</v>
      </c>
      <c r="F68" s="20">
        <v>0</v>
      </c>
      <c r="G68" s="20">
        <v>0</v>
      </c>
      <c r="H68" s="20">
        <v>0</v>
      </c>
      <c r="I68" s="20">
        <v>0</v>
      </c>
      <c r="J68" s="57">
        <f t="shared" si="9"/>
        <v>-40000</v>
      </c>
    </row>
    <row r="69" spans="1:10" ht="18.75" customHeight="1">
      <c r="A69" s="38" t="s">
        <v>71</v>
      </c>
      <c r="B69" s="39">
        <v>-13418.99</v>
      </c>
      <c r="C69" s="39">
        <v>-19480.05</v>
      </c>
      <c r="D69" s="39">
        <v>-18415.27</v>
      </c>
      <c r="E69" s="39">
        <v>-14251.7</v>
      </c>
      <c r="F69" s="39">
        <v>-12913.9</v>
      </c>
      <c r="G69" s="39">
        <v>-17746.37</v>
      </c>
      <c r="H69" s="39">
        <v>-27042.74</v>
      </c>
      <c r="I69" s="39">
        <v>-13241.51</v>
      </c>
      <c r="J69" s="57">
        <f t="shared" si="9"/>
        <v>-136510.53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9">
        <v>1060000</v>
      </c>
      <c r="F77" s="20">
        <v>0</v>
      </c>
      <c r="G77" s="20">
        <v>0</v>
      </c>
      <c r="H77" s="20">
        <v>0</v>
      </c>
      <c r="I77" s="20">
        <v>0</v>
      </c>
      <c r="J77" s="57">
        <f t="shared" si="9"/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108</v>
      </c>
      <c r="B80" s="20">
        <v>0</v>
      </c>
      <c r="C80" s="20">
        <v>0</v>
      </c>
      <c r="D80" s="20">
        <v>0</v>
      </c>
      <c r="E80" s="39">
        <v>-262076.06</v>
      </c>
      <c r="F80" s="20">
        <v>0</v>
      </c>
      <c r="G80" s="20">
        <v>0</v>
      </c>
      <c r="H80" s="20">
        <v>0</v>
      </c>
      <c r="I80" s="20">
        <v>0</v>
      </c>
      <c r="J80" s="57">
        <f t="shared" ref="J80:J81" si="16">SUM(B80:I80)</f>
        <v>-262076.06</v>
      </c>
    </row>
    <row r="81" spans="1:10" ht="18.75" customHeight="1">
      <c r="A81" s="12" t="s">
        <v>114</v>
      </c>
      <c r="B81" s="20"/>
      <c r="C81" s="20"/>
      <c r="D81" s="20"/>
      <c r="E81" s="39">
        <v>-2500</v>
      </c>
      <c r="F81" s="20"/>
      <c r="G81" s="20"/>
      <c r="H81" s="20"/>
      <c r="I81" s="20"/>
      <c r="J81" s="57">
        <f t="shared" si="16"/>
        <v>-2500</v>
      </c>
    </row>
    <row r="82" spans="1:10" ht="18.75" customHeight="1">
      <c r="A82" s="16" t="s">
        <v>111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6" t="s">
        <v>112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25"/>
      <c r="B84" s="21"/>
      <c r="C84" s="21"/>
      <c r="D84" s="21"/>
      <c r="E84" s="21"/>
      <c r="F84" s="21"/>
      <c r="G84" s="21"/>
      <c r="H84" s="21"/>
      <c r="I84" s="21"/>
      <c r="J84" s="21">
        <f>SUM(B84:I84)</f>
        <v>0</v>
      </c>
    </row>
    <row r="85" spans="1:10" ht="18.75" customHeight="1">
      <c r="A85" s="2" t="s">
        <v>82</v>
      </c>
      <c r="B85" s="26">
        <f>+B43+B56</f>
        <v>1130588.52</v>
      </c>
      <c r="C85" s="26">
        <f>+C43+C56</f>
        <v>1702209</v>
      </c>
      <c r="D85" s="26">
        <f>+D43+D56</f>
        <v>1716725.6400000001</v>
      </c>
      <c r="E85" s="26">
        <f>+E43+E56</f>
        <v>2073692.3399999999</v>
      </c>
      <c r="F85" s="26">
        <f>+F43+F56</f>
        <v>981896.19000000006</v>
      </c>
      <c r="G85" s="26">
        <f>+G43+G56</f>
        <v>1576209.94</v>
      </c>
      <c r="H85" s="26">
        <f>+H43+H56</f>
        <v>2185142.15</v>
      </c>
      <c r="I85" s="26">
        <f>+I43+I56</f>
        <v>1090124.8899999999</v>
      </c>
      <c r="J85" s="26">
        <f>+J43+J56</f>
        <v>12456588.670000002</v>
      </c>
    </row>
    <row r="86" spans="1:10" ht="18.75" customHeight="1">
      <c r="A86" s="2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8.75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8.75" customHeight="1">
      <c r="A88" s="8"/>
      <c r="B88" s="54"/>
      <c r="C88" s="54"/>
      <c r="D88" s="54"/>
      <c r="E88" s="54"/>
      <c r="F88" s="54"/>
      <c r="G88" s="54"/>
      <c r="H88" s="54"/>
      <c r="I88" s="54"/>
      <c r="J88" s="54"/>
    </row>
    <row r="89" spans="1:10" ht="18.75" customHeight="1">
      <c r="A89" s="27" t="s">
        <v>83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47">
        <f>SUM(J90:J110)</f>
        <v>12456588.689999999</v>
      </c>
    </row>
    <row r="90" spans="1:10" ht="18.75" customHeight="1">
      <c r="A90" s="28" t="s">
        <v>84</v>
      </c>
      <c r="B90" s="29">
        <v>139110.43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f t="shared" ref="J90:J110" si="17">SUM(B90:I90)</f>
        <v>139110.43</v>
      </c>
    </row>
    <row r="91" spans="1:10" ht="18.75" customHeight="1">
      <c r="A91" s="28" t="s">
        <v>85</v>
      </c>
      <c r="B91" s="29">
        <v>991478.09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7">
        <f t="shared" si="17"/>
        <v>991478.09</v>
      </c>
    </row>
    <row r="92" spans="1:10" ht="18.75" customHeight="1">
      <c r="A92" s="28" t="s">
        <v>86</v>
      </c>
      <c r="B92" s="46">
        <v>0</v>
      </c>
      <c r="C92" s="29">
        <f>+C85</f>
        <v>1702209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7">
        <f t="shared" si="17"/>
        <v>1702209</v>
      </c>
    </row>
    <row r="93" spans="1:10" ht="18.75" customHeight="1">
      <c r="A93" s="28" t="s">
        <v>87</v>
      </c>
      <c r="B93" s="46">
        <v>0</v>
      </c>
      <c r="C93" s="46">
        <v>0</v>
      </c>
      <c r="D93" s="29">
        <f>+D85</f>
        <v>1716725.6400000001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7">
        <f t="shared" si="17"/>
        <v>1716725.6400000001</v>
      </c>
    </row>
    <row r="94" spans="1:10" ht="18.75" customHeight="1">
      <c r="A94" s="28" t="s">
        <v>88</v>
      </c>
      <c r="B94" s="46">
        <v>0</v>
      </c>
      <c r="C94" s="46">
        <v>0</v>
      </c>
      <c r="D94" s="46">
        <v>0</v>
      </c>
      <c r="E94" s="29">
        <v>807713.05</v>
      </c>
      <c r="F94" s="46">
        <v>0</v>
      </c>
      <c r="G94" s="46">
        <v>0</v>
      </c>
      <c r="H94" s="46">
        <v>0</v>
      </c>
      <c r="I94" s="46">
        <v>0</v>
      </c>
      <c r="J94" s="47">
        <f t="shared" si="17"/>
        <v>807713.05</v>
      </c>
    </row>
    <row r="95" spans="1:10" ht="18.75" customHeight="1">
      <c r="A95" s="28" t="s">
        <v>89</v>
      </c>
      <c r="B95" s="46">
        <v>0</v>
      </c>
      <c r="C95" s="46">
        <v>0</v>
      </c>
      <c r="D95" s="46">
        <v>0</v>
      </c>
      <c r="E95" s="29">
        <v>164923.98000000001</v>
      </c>
      <c r="F95" s="46">
        <v>0</v>
      </c>
      <c r="G95" s="46">
        <v>0</v>
      </c>
      <c r="H95" s="46">
        <v>0</v>
      </c>
      <c r="I95" s="46">
        <v>0</v>
      </c>
      <c r="J95" s="47">
        <f t="shared" si="17"/>
        <v>164923.98000000001</v>
      </c>
    </row>
    <row r="96" spans="1:10" ht="18.75" customHeight="1">
      <c r="A96" s="28" t="s">
        <v>90</v>
      </c>
      <c r="B96" s="46">
        <v>0</v>
      </c>
      <c r="C96" s="46">
        <v>0</v>
      </c>
      <c r="D96" s="46">
        <v>0</v>
      </c>
      <c r="E96" s="29">
        <v>1092836.4099999999</v>
      </c>
      <c r="F96" s="46">
        <v>0</v>
      </c>
      <c r="G96" s="46">
        <v>0</v>
      </c>
      <c r="H96" s="46">
        <v>0</v>
      </c>
      <c r="I96" s="46">
        <v>0</v>
      </c>
      <c r="J96" s="47">
        <f t="shared" si="17"/>
        <v>1092836.4099999999</v>
      </c>
    </row>
    <row r="97" spans="1:10" ht="18.75" customHeight="1">
      <c r="A97" s="28" t="s">
        <v>91</v>
      </c>
      <c r="B97" s="46">
        <v>0</v>
      </c>
      <c r="C97" s="46">
        <v>0</v>
      </c>
      <c r="D97" s="46">
        <v>0</v>
      </c>
      <c r="E97" s="29">
        <v>8218.91</v>
      </c>
      <c r="F97" s="46">
        <v>0</v>
      </c>
      <c r="G97" s="46">
        <v>0</v>
      </c>
      <c r="H97" s="46">
        <v>0</v>
      </c>
      <c r="I97" s="46">
        <v>0</v>
      </c>
      <c r="J97" s="47">
        <f t="shared" si="17"/>
        <v>8218.91</v>
      </c>
    </row>
    <row r="98" spans="1:10" ht="18.75" customHeight="1">
      <c r="A98" s="28" t="s">
        <v>92</v>
      </c>
      <c r="B98" s="46">
        <v>0</v>
      </c>
      <c r="C98" s="46">
        <v>0</v>
      </c>
      <c r="D98" s="46">
        <v>0</v>
      </c>
      <c r="E98" s="46">
        <v>0</v>
      </c>
      <c r="F98" s="29">
        <f>+F85</f>
        <v>981896.19000000006</v>
      </c>
      <c r="G98" s="46">
        <v>0</v>
      </c>
      <c r="H98" s="46">
        <v>0</v>
      </c>
      <c r="I98" s="46">
        <v>0</v>
      </c>
      <c r="J98" s="47">
        <f t="shared" si="17"/>
        <v>981896.19000000006</v>
      </c>
    </row>
    <row r="99" spans="1:10" ht="18.75" customHeight="1">
      <c r="A99" s="28" t="s">
        <v>93</v>
      </c>
      <c r="B99" s="46">
        <v>0</v>
      </c>
      <c r="C99" s="46">
        <v>0</v>
      </c>
      <c r="D99" s="46">
        <v>0</v>
      </c>
      <c r="E99" s="46">
        <v>0</v>
      </c>
      <c r="F99" s="46">
        <v>0</v>
      </c>
      <c r="G99" s="29">
        <v>198869.07</v>
      </c>
      <c r="H99" s="46">
        <v>0</v>
      </c>
      <c r="I99" s="46">
        <v>0</v>
      </c>
      <c r="J99" s="47">
        <f t="shared" si="17"/>
        <v>198869.07</v>
      </c>
    </row>
    <row r="100" spans="1:10" ht="18.75" customHeight="1">
      <c r="A100" s="28" t="s">
        <v>94</v>
      </c>
      <c r="B100" s="46">
        <v>0</v>
      </c>
      <c r="C100" s="46">
        <v>0</v>
      </c>
      <c r="D100" s="46">
        <v>0</v>
      </c>
      <c r="E100" s="46">
        <v>0</v>
      </c>
      <c r="F100" s="46">
        <v>0</v>
      </c>
      <c r="G100" s="29">
        <v>276918.46999999997</v>
      </c>
      <c r="H100" s="46">
        <v>0</v>
      </c>
      <c r="I100" s="46">
        <v>0</v>
      </c>
      <c r="J100" s="47">
        <f t="shared" si="17"/>
        <v>276918.46999999997</v>
      </c>
    </row>
    <row r="101" spans="1:10" ht="18.75" customHeight="1">
      <c r="A101" s="28" t="s">
        <v>95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29">
        <v>414697.24</v>
      </c>
      <c r="H101" s="46">
        <v>0</v>
      </c>
      <c r="I101" s="46">
        <v>0</v>
      </c>
      <c r="J101" s="47">
        <f t="shared" si="17"/>
        <v>414697.24</v>
      </c>
    </row>
    <row r="102" spans="1:10" ht="18.75" customHeight="1">
      <c r="A102" s="28" t="s">
        <v>96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29">
        <v>685725.17</v>
      </c>
      <c r="H102" s="46">
        <v>0</v>
      </c>
      <c r="I102" s="46">
        <v>0</v>
      </c>
      <c r="J102" s="47">
        <f t="shared" si="17"/>
        <v>685725.17</v>
      </c>
    </row>
    <row r="103" spans="1:10" ht="18.75" customHeight="1">
      <c r="A103" s="28" t="s">
        <v>97</v>
      </c>
      <c r="B103" s="46">
        <v>0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29">
        <v>644562.73</v>
      </c>
      <c r="I103" s="46">
        <v>0</v>
      </c>
      <c r="J103" s="47">
        <f t="shared" si="17"/>
        <v>644562.73</v>
      </c>
    </row>
    <row r="104" spans="1:10" ht="18.75" customHeight="1">
      <c r="A104" s="28" t="s">
        <v>98</v>
      </c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29">
        <v>51092.4</v>
      </c>
      <c r="I104" s="46">
        <v>0</v>
      </c>
      <c r="J104" s="47">
        <f t="shared" si="17"/>
        <v>51092.4</v>
      </c>
    </row>
    <row r="105" spans="1:10" ht="18.75" customHeight="1">
      <c r="A105" s="28" t="s">
        <v>99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29">
        <v>349316.91</v>
      </c>
      <c r="I105" s="46">
        <v>0</v>
      </c>
      <c r="J105" s="47">
        <f t="shared" si="17"/>
        <v>349316.91</v>
      </c>
    </row>
    <row r="106" spans="1:10" ht="18.75" customHeight="1">
      <c r="A106" s="28" t="s">
        <v>100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29">
        <v>299136.94</v>
      </c>
      <c r="I106" s="46">
        <v>0</v>
      </c>
      <c r="J106" s="47">
        <f t="shared" si="17"/>
        <v>299136.94</v>
      </c>
    </row>
    <row r="107" spans="1:10" ht="18.75" customHeight="1">
      <c r="A107" s="28" t="s">
        <v>101</v>
      </c>
      <c r="B107" s="46">
        <v>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29">
        <v>841033.17</v>
      </c>
      <c r="I107" s="46">
        <v>0</v>
      </c>
      <c r="J107" s="47">
        <f t="shared" si="17"/>
        <v>841033.17</v>
      </c>
    </row>
    <row r="108" spans="1:10" ht="18.75" customHeight="1">
      <c r="A108" s="28" t="s">
        <v>102</v>
      </c>
      <c r="B108" s="46">
        <v>0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29">
        <v>81285.539999999994</v>
      </c>
      <c r="J108" s="47">
        <f t="shared" si="17"/>
        <v>81285.539999999994</v>
      </c>
    </row>
    <row r="109" spans="1:10" ht="18.75" customHeight="1">
      <c r="A109" s="28" t="s">
        <v>103</v>
      </c>
      <c r="B109" s="46">
        <v>0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29">
        <v>382453.03</v>
      </c>
      <c r="J109" s="47">
        <f t="shared" si="17"/>
        <v>382453.03</v>
      </c>
    </row>
    <row r="110" spans="1:10" ht="18.75" customHeight="1">
      <c r="A110" s="30" t="s">
        <v>104</v>
      </c>
      <c r="B110" s="48">
        <v>0</v>
      </c>
      <c r="C110" s="48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9">
        <v>626386.31999999995</v>
      </c>
      <c r="J110" s="50">
        <f t="shared" si="17"/>
        <v>626386.31999999995</v>
      </c>
    </row>
    <row r="111" spans="1:10" ht="18.75" customHeight="1">
      <c r="A111" s="51"/>
      <c r="B111" s="52"/>
      <c r="C111" s="52"/>
      <c r="D111" s="52"/>
      <c r="E111" s="52"/>
      <c r="F111" s="52"/>
      <c r="G111" s="52"/>
      <c r="H111" s="52"/>
      <c r="I111" s="52"/>
      <c r="J111" s="53"/>
    </row>
    <row r="112" spans="1:10" ht="18.75" customHeight="1">
      <c r="A112" s="44"/>
    </row>
    <row r="113" spans="1:1" ht="18.75" customHeight="1">
      <c r="A113" s="45"/>
    </row>
    <row r="114" spans="1:1" ht="18.75" customHeight="1">
      <c r="A114" s="44"/>
    </row>
    <row r="115" spans="1:1" ht="18.75" customHeight="1">
      <c r="A115" s="43"/>
    </row>
    <row r="116" spans="1:1" ht="18.75" customHeight="1"/>
    <row r="117" spans="1:1" ht="18.75" customHeight="1"/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8" scale="7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2013-08-09T18:10:34Z</cp:lastPrinted>
  <dcterms:created xsi:type="dcterms:W3CDTF">2012-11-28T17:54:39Z</dcterms:created>
  <dcterms:modified xsi:type="dcterms:W3CDTF">2013-08-09T18:11:10Z</dcterms:modified>
</cp:coreProperties>
</file>