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C56" s="1"/>
  <c r="D58"/>
  <c r="D57" s="1"/>
  <c r="D56" s="1"/>
  <c r="E58"/>
  <c r="E57" s="1"/>
  <c r="F58"/>
  <c r="F57" s="1"/>
  <c r="G58"/>
  <c r="G57" s="1"/>
  <c r="H58"/>
  <c r="H57" s="1"/>
  <c r="H56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81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I56" l="1"/>
  <c r="G56"/>
  <c r="F56"/>
  <c r="J64"/>
  <c r="E56"/>
  <c r="J57"/>
  <c r="B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I87"/>
  <c r="I86" s="1"/>
  <c r="I43"/>
  <c r="G87"/>
  <c r="G86" s="1"/>
  <c r="G43"/>
  <c r="E48"/>
  <c r="J48" s="1"/>
  <c r="E45"/>
  <c r="C45"/>
  <c r="C44" s="1"/>
  <c r="C46"/>
  <c r="J46" s="1"/>
  <c r="J9"/>
  <c r="J56" l="1"/>
  <c r="E44"/>
  <c r="C87"/>
  <c r="C86" s="1"/>
  <c r="C97" s="1"/>
  <c r="J97" s="1"/>
  <c r="J94" s="1"/>
  <c r="C43"/>
  <c r="J45"/>
  <c r="J44" s="1"/>
  <c r="B44"/>
  <c r="B43" l="1"/>
  <c r="J43" s="1"/>
  <c r="B87"/>
  <c r="E87"/>
  <c r="E86" s="1"/>
  <c r="E43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<sst xmlns="http://schemas.openxmlformats.org/spreadsheetml/2006/main" count="120" uniqueCount="120">
  <si>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</si>
  <si>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</si>
  <si>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</si>
  <si>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</si>
  <si>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</si>
  <si>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</si>
  <si>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</si>
  <si>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</si>
  <si>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</si>
  <si>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</si>
  <si>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</si>
  <si>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</si>
  <si>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</si>
  <si>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</si>
  <si>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</si>
  <si>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</si>
  <si>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</si>
  <si>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</si>
  <si>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</si>
  <si>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</si>
  <si>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</si>
  <si>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</si>
  <si>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</si>
  <si>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</si>
  <si>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</si>
  <si>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</si>
  <si>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</si>
  <si>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</si>
  <si>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</si>
  <si>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</si>
  <si>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</si>
  <si>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</si>
  <si>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</si>
  <si>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</si>
  <si>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</si>
  <si>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</si>
  <si>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</si>
  <si>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</si>
  <si>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</si>
  <si>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</si>
  <si>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</si>
  <si>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</si>
  <si>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</si>
  <si>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</si>
  <si>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</si>
  <si>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</si>
  <si>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</si>
  <si>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</si>
  <si>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</si>
  <si>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</si>
  <si>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</si>
  <si>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</si>
  <si>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</si>
  <si>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</si>
  <si>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</si>
  <si>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</si>
  <si>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</si>
  <si>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</si>
  <si>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</si>
  <si>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</si>
  <si>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</si>
  <si>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</si>
  <si>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</si>
  <si>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</si>
  <si>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</si>
  <si>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</si>
  <si>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</si>
  <si>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</si>
  <si>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</si>
  <si>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</si>
  <si>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</si>
  <si>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</si>
  <si>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</si>
  <si>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</si>
  <si>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</si>
  <si>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</si>
  <si>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</si>
  <si>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</si>
  <si>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</si>
  <si>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</si>
  <si>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</si>
  <si>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</si>
  <si>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</si>
  <si>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</si>
  <si>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</si>
  <si>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</si>
  <si>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</si>
  <si>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</si>
  <si>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</si>
  <si>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</si>
  <si>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</si>
  <si>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</si>
  <si>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</si>
  <si>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</si>
  <si>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</si>
  <si>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</si>
  <si>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</si>
  <si>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</si>
  <si>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</si>
  <si>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</si>
  <si>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</si>
  <si>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</si>
  <si>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</si>
  <si>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</si>
  <si>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</si>
  <si>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</si>
  <si>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</si>
  <si>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</si>
  <si>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</si>
  <si>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</si>
  <si>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</si>
  <si>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</si>
  <si>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</si>
  <si>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</si>
  <si>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</si>
  <si>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</si>
  <si>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</si>
  <si>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16/08/13 - VENCIMENTO 23/08/13</t>
  </si>
  <si>
    <t xml:space="preserve">6.3. Revisão de Remuneração pelo Transporte Coletivo 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</si>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</sst>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596514</v>
      </c>
      <c r="C7" s="9">
        <f t="shared" si="0"/>
        <v>734741</v>
      </c>
      <c r="D7" s="9">
        <f t="shared" si="0"/>
        <v>686156</v>
      </c>
      <c r="E7" s="9">
        <f t="shared" si="0"/>
        <v>518906</v>
      </c>
      <c r="F7" s="9">
        <f t="shared" si="0"/>
        <v>518242</v>
      </c>
      <c r="G7" s="9">
        <f t="shared" si="0"/>
        <v>772268</v>
      </c>
      <c r="H7" s="9">
        <f t="shared" si="0"/>
        <v>1201218</v>
      </c>
      <c r="I7" s="9">
        <f t="shared" si="0"/>
        <v>552162</v>
      </c>
      <c r="J7" s="9">
        <f t="shared" si="0"/>
        <v>5580207</v>
      </c>
    </row>
    <row r="8" spans="1:10" ht="17.25" customHeight="1">
      <c r="A8" s="10" t="s">
        <v>34</v>
      </c>
      <c r="B8" s="11">
        <f>B9+B12</f>
        <v>355331</v>
      </c>
      <c r="C8" s="11">
        <f t="shared" ref="C8:I8" si="1">C9+C12</f>
        <v>449335</v>
      </c>
      <c r="D8" s="11">
        <f t="shared" si="1"/>
        <v>407266</v>
      </c>
      <c r="E8" s="11">
        <f t="shared" si="1"/>
        <v>294520</v>
      </c>
      <c r="F8" s="11">
        <f t="shared" si="1"/>
        <v>307581</v>
      </c>
      <c r="G8" s="11">
        <f t="shared" si="1"/>
        <v>432763</v>
      </c>
      <c r="H8" s="11">
        <f t="shared" si="1"/>
        <v>649186</v>
      </c>
      <c r="I8" s="11">
        <f t="shared" si="1"/>
        <v>339570</v>
      </c>
      <c r="J8" s="11">
        <f t="shared" ref="J8:J23" si="2">SUM(B8:I8)</f>
        <v>3235552</v>
      </c>
    </row>
    <row r="9" spans="1:10" ht="17.25" customHeight="1">
      <c r="A9" s="15" t="s">
        <v>19</v>
      </c>
      <c r="B9" s="13">
        <f>+B10+B11</f>
        <v>44287</v>
      </c>
      <c r="C9" s="13">
        <f t="shared" ref="C9:I9" si="3">+C10+C11</f>
        <v>60056</v>
      </c>
      <c r="D9" s="13">
        <f t="shared" si="3"/>
        <v>51752</v>
      </c>
      <c r="E9" s="13">
        <f t="shared" si="3"/>
        <v>36617</v>
      </c>
      <c r="F9" s="13">
        <f t="shared" si="3"/>
        <v>38263</v>
      </c>
      <c r="G9" s="13">
        <f t="shared" si="3"/>
        <v>47782</v>
      </c>
      <c r="H9" s="13">
        <f t="shared" si="3"/>
        <v>55461</v>
      </c>
      <c r="I9" s="13">
        <f t="shared" si="3"/>
        <v>53156</v>
      </c>
      <c r="J9" s="11">
        <f t="shared" si="2"/>
        <v>387374</v>
      </c>
    </row>
    <row r="10" spans="1:10" ht="17.25" customHeight="1">
      <c r="A10" s="31" t="s">
        <v>20</v>
      </c>
      <c r="B10" s="13">
        <v>44287</v>
      </c>
      <c r="C10" s="13">
        <v>60056</v>
      </c>
      <c r="D10" s="13">
        <v>51752</v>
      </c>
      <c r="E10" s="13">
        <v>36617</v>
      </c>
      <c r="F10" s="13">
        <v>38263</v>
      </c>
      <c r="G10" s="13">
        <v>47782</v>
      </c>
      <c r="H10" s="13">
        <v>55461</v>
      </c>
      <c r="I10" s="13">
        <v>53156</v>
      </c>
      <c r="J10" s="11">
        <f>SUM(B10:I10)</f>
        <v>387374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311044</v>
      </c>
      <c r="C12" s="17">
        <f t="shared" si="4"/>
        <v>389279</v>
      </c>
      <c r="D12" s="17">
        <f t="shared" si="4"/>
        <v>355514</v>
      </c>
      <c r="E12" s="17">
        <f t="shared" si="4"/>
        <v>257903</v>
      </c>
      <c r="F12" s="17">
        <f t="shared" si="4"/>
        <v>269318</v>
      </c>
      <c r="G12" s="17">
        <f t="shared" si="4"/>
        <v>384981</v>
      </c>
      <c r="H12" s="17">
        <f t="shared" si="4"/>
        <v>593725</v>
      </c>
      <c r="I12" s="17">
        <f t="shared" si="4"/>
        <v>286414</v>
      </c>
      <c r="J12" s="11">
        <f t="shared" si="2"/>
        <v>2848178</v>
      </c>
    </row>
    <row r="13" spans="1:10" ht="17.25" customHeight="1">
      <c r="A13" s="14" t="s">
        <v>22</v>
      </c>
      <c r="B13" s="13">
        <v>127795</v>
      </c>
      <c r="C13" s="13">
        <v>173332</v>
      </c>
      <c r="D13" s="13">
        <v>163608</v>
      </c>
      <c r="E13" s="13">
        <v>120975</v>
      </c>
      <c r="F13" s="13">
        <v>121076</v>
      </c>
      <c r="G13" s="13">
        <v>172114</v>
      </c>
      <c r="H13" s="13">
        <v>259376</v>
      </c>
      <c r="I13" s="13">
        <v>118588</v>
      </c>
      <c r="J13" s="11">
        <f t="shared" si="2"/>
        <v>1256864</v>
      </c>
    </row>
    <row r="14" spans="1:10" ht="17.25" customHeight="1">
      <c r="A14" s="14" t="s">
        <v>23</v>
      </c>
      <c r="B14" s="13">
        <v>136880</v>
      </c>
      <c r="C14" s="13">
        <v>153620</v>
      </c>
      <c r="D14" s="13">
        <v>139595</v>
      </c>
      <c r="E14" s="13">
        <v>98199</v>
      </c>
      <c r="F14" s="13">
        <v>110723</v>
      </c>
      <c r="G14" s="13">
        <v>159120</v>
      </c>
      <c r="H14" s="13">
        <v>264409</v>
      </c>
      <c r="I14" s="13">
        <v>124177</v>
      </c>
      <c r="J14" s="11">
        <f t="shared" si="2"/>
        <v>1186723</v>
      </c>
    </row>
    <row r="15" spans="1:10" ht="17.25" customHeight="1">
      <c r="A15" s="14" t="s">
        <v>24</v>
      </c>
      <c r="B15" s="13">
        <v>46369</v>
      </c>
      <c r="C15" s="13">
        <v>62327</v>
      </c>
      <c r="D15" s="13">
        <v>52311</v>
      </c>
      <c r="E15" s="13">
        <v>38729</v>
      </c>
      <c r="F15" s="13">
        <v>37519</v>
      </c>
      <c r="G15" s="13">
        <v>53747</v>
      </c>
      <c r="H15" s="13">
        <v>69940</v>
      </c>
      <c r="I15" s="13">
        <v>43649</v>
      </c>
      <c r="J15" s="11">
        <f t="shared" si="2"/>
        <v>404591</v>
      </c>
    </row>
    <row r="16" spans="1:10" ht="17.25" customHeight="1">
      <c r="A16" s="16" t="s">
        <v>25</v>
      </c>
      <c r="B16" s="11">
        <f>+B17+B18+B19</f>
        <v>203331</v>
      </c>
      <c r="C16" s="11">
        <f t="shared" ref="C16:I16" si="5">+C17+C18+C19</f>
        <v>225936</v>
      </c>
      <c r="D16" s="11">
        <f t="shared" si="5"/>
        <v>212115</v>
      </c>
      <c r="E16" s="11">
        <f t="shared" si="5"/>
        <v>170929</v>
      </c>
      <c r="F16" s="11">
        <f t="shared" si="5"/>
        <v>167877</v>
      </c>
      <c r="G16" s="11">
        <f t="shared" si="5"/>
        <v>285002</v>
      </c>
      <c r="H16" s="11">
        <f t="shared" si="5"/>
        <v>492778</v>
      </c>
      <c r="I16" s="11">
        <f t="shared" si="5"/>
        <v>174134</v>
      </c>
      <c r="J16" s="11">
        <f t="shared" si="2"/>
        <v>1932102</v>
      </c>
    </row>
    <row r="17" spans="1:10" ht="17.25" customHeight="1">
      <c r="A17" s="12" t="s">
        <v>26</v>
      </c>
      <c r="B17" s="13">
        <v>95678</v>
      </c>
      <c r="C17" s="13">
        <v>119374</v>
      </c>
      <c r="D17" s="13">
        <v>113627</v>
      </c>
      <c r="E17" s="13">
        <v>91458</v>
      </c>
      <c r="F17" s="13">
        <v>87740</v>
      </c>
      <c r="G17" s="13">
        <v>146759</v>
      </c>
      <c r="H17" s="13">
        <v>241371</v>
      </c>
      <c r="I17" s="13">
        <v>89396</v>
      </c>
      <c r="J17" s="11">
        <f t="shared" si="2"/>
        <v>985403</v>
      </c>
    </row>
    <row r="18" spans="1:10" ht="17.25" customHeight="1">
      <c r="A18" s="12" t="s">
        <v>27</v>
      </c>
      <c r="B18" s="13">
        <v>82355</v>
      </c>
      <c r="C18" s="13">
        <v>77671</v>
      </c>
      <c r="D18" s="13">
        <v>73228</v>
      </c>
      <c r="E18" s="13">
        <v>58419</v>
      </c>
      <c r="F18" s="13">
        <v>61888</v>
      </c>
      <c r="G18" s="13">
        <v>106169</v>
      </c>
      <c r="H18" s="13">
        <v>201990</v>
      </c>
      <c r="I18" s="13">
        <v>64378</v>
      </c>
      <c r="J18" s="11">
        <f t="shared" si="2"/>
        <v>726098</v>
      </c>
    </row>
    <row r="19" spans="1:10" ht="17.25" customHeight="1">
      <c r="A19" s="12" t="s">
        <v>28</v>
      </c>
      <c r="B19" s="13">
        <v>25298</v>
      </c>
      <c r="C19" s="13">
        <v>28891</v>
      </c>
      <c r="D19" s="13">
        <v>25260</v>
      </c>
      <c r="E19" s="13">
        <v>21052</v>
      </c>
      <c r="F19" s="13">
        <v>18249</v>
      </c>
      <c r="G19" s="13">
        <v>32074</v>
      </c>
      <c r="H19" s="13">
        <v>49417</v>
      </c>
      <c r="I19" s="13">
        <v>20360</v>
      </c>
      <c r="J19" s="11">
        <f t="shared" si="2"/>
        <v>220601</v>
      </c>
    </row>
    <row r="20" spans="1:10" ht="17.25" customHeight="1">
      <c r="A20" s="16" t="s">
        <v>29</v>
      </c>
      <c r="B20" s="13">
        <v>37852</v>
      </c>
      <c r="C20" s="13">
        <v>59470</v>
      </c>
      <c r="D20" s="13">
        <v>66775</v>
      </c>
      <c r="E20" s="13">
        <v>53457</v>
      </c>
      <c r="F20" s="13">
        <v>42784</v>
      </c>
      <c r="G20" s="13">
        <v>54503</v>
      </c>
      <c r="H20" s="13">
        <v>59254</v>
      </c>
      <c r="I20" s="13">
        <v>30062</v>
      </c>
      <c r="J20" s="11">
        <f t="shared" si="2"/>
        <v>404157</v>
      </c>
    </row>
    <row r="21" spans="1:10" ht="17.25" customHeight="1">
      <c r="A21" s="12" t="s">
        <v>30</v>
      </c>
      <c r="B21" s="13">
        <f>ROUND(B$20*0.57,0)</f>
        <v>21576</v>
      </c>
      <c r="C21" s="13">
        <f>ROUND(C$20*0.57,0)</f>
        <v>33898</v>
      </c>
      <c r="D21" s="13">
        <f t="shared" ref="D21:I21" si="6">ROUND(D$20*0.57,0)</f>
        <v>38062</v>
      </c>
      <c r="E21" s="13">
        <f t="shared" si="6"/>
        <v>30470</v>
      </c>
      <c r="F21" s="13">
        <f t="shared" si="6"/>
        <v>24387</v>
      </c>
      <c r="G21" s="13">
        <f t="shared" si="6"/>
        <v>31067</v>
      </c>
      <c r="H21" s="13">
        <f t="shared" si="6"/>
        <v>33775</v>
      </c>
      <c r="I21" s="13">
        <f t="shared" si="6"/>
        <v>17135</v>
      </c>
      <c r="J21" s="11">
        <f t="shared" si="2"/>
        <v>230370</v>
      </c>
    </row>
    <row r="22" spans="1:10" ht="17.25" customHeight="1">
      <c r="A22" s="12" t="s">
        <v>31</v>
      </c>
      <c r="B22" s="13">
        <f>ROUND(B$20*0.43,0)</f>
        <v>16276</v>
      </c>
      <c r="C22" s="13">
        <f t="shared" ref="C22:I22" si="7">ROUND(C$20*0.43,0)</f>
        <v>25572</v>
      </c>
      <c r="D22" s="13">
        <f t="shared" si="7"/>
        <v>28713</v>
      </c>
      <c r="E22" s="13">
        <f t="shared" si="7"/>
        <v>22987</v>
      </c>
      <c r="F22" s="13">
        <f t="shared" si="7"/>
        <v>18397</v>
      </c>
      <c r="G22" s="13">
        <f t="shared" si="7"/>
        <v>23436</v>
      </c>
      <c r="H22" s="13">
        <f t="shared" si="7"/>
        <v>25479</v>
      </c>
      <c r="I22" s="13">
        <f t="shared" si="7"/>
        <v>12927</v>
      </c>
      <c r="J22" s="11">
        <f t="shared" si="2"/>
        <v>173787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8396</v>
      </c>
      <c r="J23" s="11">
        <f t="shared" si="2"/>
        <v>8396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2.70581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4.836E-2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7134.72</v>
      </c>
      <c r="J31" s="24">
        <f t="shared" ref="J31:J71" si="9">SUM(B31:I31)</f>
        <v>7134.72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1369634.7899999998</v>
      </c>
      <c r="C43" s="23">
        <f t="shared" ref="C43:I43" si="10">+C44+C52</f>
        <v>1923652.15</v>
      </c>
      <c r="D43" s="23">
        <f t="shared" si="10"/>
        <v>1891875.57</v>
      </c>
      <c r="E43" s="23">
        <f t="shared" si="10"/>
        <v>1423026.74</v>
      </c>
      <c r="F43" s="23">
        <f t="shared" si="10"/>
        <v>1230767.3400000001</v>
      </c>
      <c r="G43" s="23">
        <f t="shared" si="10"/>
        <v>1877323.22</v>
      </c>
      <c r="H43" s="23">
        <f t="shared" si="10"/>
        <v>2513197.56</v>
      </c>
      <c r="I43" s="23">
        <f t="shared" si="10"/>
        <v>1272293.03</v>
      </c>
      <c r="J43" s="23">
        <f t="shared" si="9"/>
        <v>13501770.4</v>
      </c>
    </row>
    <row r="44" spans="1:10" ht="17.25" customHeight="1">
      <c r="A44" s="16" t="s">
        <v>52</v>
      </c>
      <c r="B44" s="24">
        <f>SUM(B45:B51)</f>
        <v>1354623.64</v>
      </c>
      <c r="C44" s="24">
        <f t="shared" ref="C44:J44" si="11">SUM(C45:C51)</f>
        <v>1903085.21</v>
      </c>
      <c r="D44" s="24">
        <f t="shared" si="11"/>
        <v>1871490.49</v>
      </c>
      <c r="E44" s="24">
        <f t="shared" si="11"/>
        <v>1404061.05</v>
      </c>
      <c r="F44" s="24">
        <f t="shared" si="11"/>
        <v>1211494.32</v>
      </c>
      <c r="G44" s="24">
        <f t="shared" si="11"/>
        <v>1859312.44</v>
      </c>
      <c r="H44" s="24">
        <f t="shared" si="11"/>
        <v>2487842.6</v>
      </c>
      <c r="I44" s="24">
        <f t="shared" si="11"/>
        <v>1257119.06</v>
      </c>
      <c r="J44" s="24">
        <f t="shared" si="11"/>
        <v>13349028.810000001</v>
      </c>
    </row>
    <row r="45" spans="1:10" ht="17.25" customHeight="1">
      <c r="A45" s="37" t="s">
        <v>53</v>
      </c>
      <c r="B45" s="24">
        <f t="shared" ref="B45:I45" si="12">ROUND(B26*B7,2)</f>
        <v>1354623.64</v>
      </c>
      <c r="C45" s="24">
        <f t="shared" si="12"/>
        <v>1898864.6399999999</v>
      </c>
      <c r="D45" s="24">
        <f t="shared" si="12"/>
        <v>1871490.49</v>
      </c>
      <c r="E45" s="24">
        <f t="shared" si="12"/>
        <v>1390149.17</v>
      </c>
      <c r="F45" s="24">
        <f t="shared" si="12"/>
        <v>1211494.32</v>
      </c>
      <c r="G45" s="24">
        <f t="shared" si="12"/>
        <v>1859312.44</v>
      </c>
      <c r="H45" s="24">
        <f t="shared" si="12"/>
        <v>2487842.6</v>
      </c>
      <c r="I45" s="24">
        <f t="shared" si="12"/>
        <v>1249984.3400000001</v>
      </c>
      <c r="J45" s="24">
        <f t="shared" si="9"/>
        <v>13323761.639999999</v>
      </c>
    </row>
    <row r="46" spans="1:10" ht="17.25" customHeight="1">
      <c r="A46" s="37" t="s">
        <v>54</v>
      </c>
      <c r="B46" s="20">
        <v>0</v>
      </c>
      <c r="C46" s="24">
        <f>ROUND(C27*C7,2)</f>
        <v>4220.57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4220.57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25094.3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25094.3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-11182.42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-11182.42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7134.72</v>
      </c>
      <c r="J49" s="24">
        <f>SUM(B49:I49)</f>
        <v>7134.72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-283883.38</v>
      </c>
      <c r="C56" s="38">
        <f t="shared" si="13"/>
        <v>-403022.85</v>
      </c>
      <c r="D56" s="38">
        <f t="shared" si="13"/>
        <v>-227346.98</v>
      </c>
      <c r="E56" s="38">
        <f t="shared" si="13"/>
        <v>-167620.62</v>
      </c>
      <c r="F56" s="38">
        <f t="shared" si="13"/>
        <v>-365642.7</v>
      </c>
      <c r="G56" s="38">
        <f t="shared" si="13"/>
        <v>-342788.54000000004</v>
      </c>
      <c r="H56" s="38">
        <f t="shared" si="13"/>
        <v>-294690.84999999998</v>
      </c>
      <c r="I56" s="38">
        <f t="shared" si="13"/>
        <v>-227059.73</v>
      </c>
      <c r="J56" s="38">
        <f t="shared" si="9"/>
        <v>-2312055.65</v>
      </c>
    </row>
    <row r="57" spans="1:10" ht="18.75" customHeight="1">
      <c r="A57" s="16" t="s">
        <v>104</v>
      </c>
      <c r="B57" s="38">
        <f t="shared" ref="B57:I57" si="14">B58+B59+B60+B61+B62+B63</f>
        <v>-235762.96000000002</v>
      </c>
      <c r="C57" s="38">
        <f t="shared" si="14"/>
        <v>-192077.07</v>
      </c>
      <c r="D57" s="38">
        <f t="shared" si="14"/>
        <v>-185419.19</v>
      </c>
      <c r="E57" s="38">
        <f t="shared" si="14"/>
        <v>-109851</v>
      </c>
      <c r="F57" s="38">
        <f t="shared" si="14"/>
        <v>-239808.38</v>
      </c>
      <c r="G57" s="38">
        <f t="shared" si="14"/>
        <v>-249120.19</v>
      </c>
      <c r="H57" s="38">
        <f t="shared" si="14"/>
        <v>-241863.05</v>
      </c>
      <c r="I57" s="38">
        <f t="shared" si="14"/>
        <v>-161646.51</v>
      </c>
      <c r="J57" s="38">
        <f t="shared" si="9"/>
        <v>-1615548.35</v>
      </c>
    </row>
    <row r="58" spans="1:10" ht="18.75" customHeight="1">
      <c r="A58" s="12" t="s">
        <v>105</v>
      </c>
      <c r="B58" s="38">
        <f>-ROUND(B9*$D$3,2)</f>
        <v>-132861</v>
      </c>
      <c r="C58" s="38">
        <f t="shared" ref="C58:I58" si="15">-ROUND(C9*$D$3,2)</f>
        <v>-180168</v>
      </c>
      <c r="D58" s="38">
        <f t="shared" si="15"/>
        <v>-155256</v>
      </c>
      <c r="E58" s="38">
        <f t="shared" si="15"/>
        <v>-109851</v>
      </c>
      <c r="F58" s="38">
        <f t="shared" si="15"/>
        <v>-114789</v>
      </c>
      <c r="G58" s="38">
        <f t="shared" si="15"/>
        <v>-143346</v>
      </c>
      <c r="H58" s="38">
        <f t="shared" si="15"/>
        <v>-166383</v>
      </c>
      <c r="I58" s="38">
        <f t="shared" si="15"/>
        <v>-159468</v>
      </c>
      <c r="J58" s="38">
        <f t="shared" si="9"/>
        <v>-1162122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-3495</v>
      </c>
      <c r="C60" s="52">
        <v>-1914</v>
      </c>
      <c r="D60" s="52">
        <v>-1290</v>
      </c>
      <c r="E60" s="20">
        <v>0</v>
      </c>
      <c r="F60" s="52">
        <v>-3096</v>
      </c>
      <c r="G60" s="52">
        <v>-1308</v>
      </c>
      <c r="H60" s="52">
        <v>-900</v>
      </c>
      <c r="I60" s="52">
        <v>-225</v>
      </c>
      <c r="J60" s="38">
        <f t="shared" si="9"/>
        <v>-12228</v>
      </c>
    </row>
    <row r="61" spans="1:10" ht="18.75" customHeight="1">
      <c r="A61" s="12" t="s">
        <v>64</v>
      </c>
      <c r="B61" s="52">
        <v>-2568</v>
      </c>
      <c r="C61" s="52">
        <v>-1557</v>
      </c>
      <c r="D61" s="52">
        <v>-1068</v>
      </c>
      <c r="E61" s="20">
        <v>0</v>
      </c>
      <c r="F61" s="52">
        <v>-1917</v>
      </c>
      <c r="G61" s="52">
        <v>-477</v>
      </c>
      <c r="H61" s="52">
        <v>-387</v>
      </c>
      <c r="I61" s="52">
        <v>-225</v>
      </c>
      <c r="J61" s="38">
        <f t="shared" si="9"/>
        <v>-8199</v>
      </c>
    </row>
    <row r="62" spans="1:10" ht="18.75" customHeight="1">
      <c r="A62" s="12" t="s">
        <v>65</v>
      </c>
      <c r="B62" s="52">
        <v>-96838.96</v>
      </c>
      <c r="C62" s="52">
        <v>-8382.07</v>
      </c>
      <c r="D62" s="52">
        <v>-27805.19</v>
      </c>
      <c r="E62" s="20">
        <v>0</v>
      </c>
      <c r="F62" s="52">
        <v>-119782.38</v>
      </c>
      <c r="G62" s="52">
        <v>-103989.19</v>
      </c>
      <c r="H62" s="52">
        <v>-74193.05</v>
      </c>
      <c r="I62" s="52">
        <v>-1700.51</v>
      </c>
      <c r="J62" s="38">
        <f>SUM(B62:I62)</f>
        <v>-432691.35000000003</v>
      </c>
    </row>
    <row r="63" spans="1:10" ht="18.75" customHeight="1">
      <c r="A63" s="12" t="s">
        <v>66</v>
      </c>
      <c r="B63" s="20">
        <v>0</v>
      </c>
      <c r="C63" s="52">
        <v>-56</v>
      </c>
      <c r="D63" s="20">
        <v>0</v>
      </c>
      <c r="E63" s="20">
        <v>0</v>
      </c>
      <c r="F63" s="52">
        <v>-224</v>
      </c>
      <c r="G63" s="20">
        <v>0</v>
      </c>
      <c r="H63" s="20">
        <v>0</v>
      </c>
      <c r="I63" s="52">
        <v>-28</v>
      </c>
      <c r="J63" s="38">
        <f t="shared" si="9"/>
        <v>-308</v>
      </c>
    </row>
    <row r="64" spans="1:10" ht="18.75" customHeight="1">
      <c r="A64" s="16" t="s">
        <v>109</v>
      </c>
      <c r="B64" s="52">
        <f>SUM(B65:B82)</f>
        <v>-48120.42</v>
      </c>
      <c r="C64" s="52">
        <f t="shared" ref="C64:I64" si="16">SUM(C65:C82)</f>
        <v>-210945.78</v>
      </c>
      <c r="D64" s="52">
        <f t="shared" si="16"/>
        <v>-41927.79</v>
      </c>
      <c r="E64" s="52">
        <f t="shared" si="16"/>
        <v>-57769.619999999995</v>
      </c>
      <c r="F64" s="52">
        <f t="shared" si="16"/>
        <v>-125834.31999999999</v>
      </c>
      <c r="G64" s="52">
        <f t="shared" si="16"/>
        <v>-93668.35</v>
      </c>
      <c r="H64" s="52">
        <f t="shared" si="16"/>
        <v>-52827.8</v>
      </c>
      <c r="I64" s="52">
        <f t="shared" si="16"/>
        <v>-65413.22</v>
      </c>
      <c r="J64" s="38">
        <f t="shared" si="9"/>
        <v>-696507.3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-1228.0899999999999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-2746.1099999999997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38">
        <v>-34701.43</v>
      </c>
      <c r="C71" s="38">
        <v>-191246.51</v>
      </c>
      <c r="D71" s="38">
        <v>-22413.86</v>
      </c>
      <c r="E71" s="20">
        <v>0</v>
      </c>
      <c r="F71" s="38">
        <v>-111402.4</v>
      </c>
      <c r="G71" s="38">
        <v>-75541.33</v>
      </c>
      <c r="H71" s="38">
        <v>-25754.15</v>
      </c>
      <c r="I71" s="38">
        <v>-52171.71</v>
      </c>
      <c r="J71" s="53">
        <f t="shared" si="9"/>
        <v>-513231.39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ref="J83:J90" si="17">SUM(B85:I85)</f>
        <v>0</v>
      </c>
    </row>
    <row r="86" spans="1:10" ht="18.75" customHeight="1">
      <c r="A86" s="16" t="s">
        <v>113</v>
      </c>
      <c r="B86" s="25">
        <f t="shared" ref="B86:I86" si="18">+B87+B88</f>
        <v>1085751.4099999999</v>
      </c>
      <c r="C86" s="25">
        <f t="shared" si="18"/>
        <v>1520629.2999999998</v>
      </c>
      <c r="D86" s="25">
        <f t="shared" si="18"/>
        <v>1664528.59</v>
      </c>
      <c r="E86" s="25">
        <f t="shared" si="18"/>
        <v>1255406.1200000001</v>
      </c>
      <c r="F86" s="25">
        <f t="shared" si="18"/>
        <v>865124.64000000013</v>
      </c>
      <c r="G86" s="25">
        <f t="shared" si="18"/>
        <v>1534534.68</v>
      </c>
      <c r="H86" s="25">
        <f t="shared" si="18"/>
        <v>2218506.7100000004</v>
      </c>
      <c r="I86" s="25">
        <f t="shared" si="18"/>
        <v>1045233.3</v>
      </c>
      <c r="J86" s="53">
        <f t="shared" si="17"/>
        <v>11189714.750000002</v>
      </c>
    </row>
    <row r="87" spans="1:10" ht="18.75" customHeight="1">
      <c r="A87" s="16" t="s">
        <v>112</v>
      </c>
      <c r="B87" s="25">
        <f>+B44+B57+B64+B83</f>
        <v>1070740.26</v>
      </c>
      <c r="C87" s="25">
        <f t="shared" ref="C87:I87" si="19">+C44+C57+C64+C83</f>
        <v>1500062.3599999999</v>
      </c>
      <c r="D87" s="25">
        <f t="shared" si="19"/>
        <v>1644143.51</v>
      </c>
      <c r="E87" s="25">
        <f t="shared" si="19"/>
        <v>1236440.4300000002</v>
      </c>
      <c r="F87" s="25">
        <f t="shared" si="19"/>
        <v>845851.62000000011</v>
      </c>
      <c r="G87" s="25">
        <f t="shared" si="19"/>
        <v>1516523.9</v>
      </c>
      <c r="H87" s="25">
        <f t="shared" si="19"/>
        <v>2193151.7500000005</v>
      </c>
      <c r="I87" s="25">
        <f t="shared" si="19"/>
        <v>1030059.3300000001</v>
      </c>
      <c r="J87" s="53">
        <f t="shared" si="17"/>
        <v>11036973.16</v>
      </c>
    </row>
    <row r="88" spans="1:10" ht="18.75" customHeight="1">
      <c r="A88" s="16" t="s">
        <v>116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f t="shared" si="17"/>
        <v>0</v>
      </c>
    </row>
    <row r="90" spans="1:10" ht="18" customHeight="1">
      <c r="A90" s="16" t="s">
        <v>115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11189714.740000002</v>
      </c>
    </row>
    <row r="95" spans="1:10" ht="18.75" customHeight="1">
      <c r="A95" s="27" t="s">
        <v>83</v>
      </c>
      <c r="B95" s="28">
        <v>136593.53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136593.53</v>
      </c>
    </row>
    <row r="96" spans="1:10" ht="18.75" customHeight="1">
      <c r="A96" s="27" t="s">
        <v>84</v>
      </c>
      <c r="B96" s="28">
        <v>949157.88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949157.88</v>
      </c>
    </row>
    <row r="97" spans="1:10" ht="18.75" customHeight="1">
      <c r="A97" s="27" t="s">
        <v>85</v>
      </c>
      <c r="B97" s="44">
        <v>0</v>
      </c>
      <c r="C97" s="28">
        <f>+C86</f>
        <v>1520629.2999999998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1520629.2999999998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1664528.59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1664528.59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324194.68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324194.68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491516.52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491516.52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423744.84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423744.84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15950.08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15950.08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865124.64000000013</v>
      </c>
      <c r="G103" s="44">
        <v>0</v>
      </c>
      <c r="H103" s="44">
        <v>0</v>
      </c>
      <c r="I103" s="44">
        <v>0</v>
      </c>
      <c r="J103" s="45">
        <f t="shared" si="22"/>
        <v>865124.64000000013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189969.99</v>
      </c>
      <c r="H104" s="44">
        <v>0</v>
      </c>
      <c r="I104" s="44">
        <v>0</v>
      </c>
      <c r="J104" s="45">
        <f t="shared" si="22"/>
        <v>189969.99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262165.15999999997</v>
      </c>
      <c r="H105" s="44">
        <v>0</v>
      </c>
      <c r="I105" s="44">
        <v>0</v>
      </c>
      <c r="J105" s="45">
        <f t="shared" si="22"/>
        <v>262165.15999999997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377344.96</v>
      </c>
      <c r="H106" s="44">
        <v>0</v>
      </c>
      <c r="I106" s="44">
        <v>0</v>
      </c>
      <c r="J106" s="45">
        <f t="shared" si="22"/>
        <v>377344.96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705054.56</v>
      </c>
      <c r="H107" s="44">
        <v>0</v>
      </c>
      <c r="I107" s="44">
        <v>0</v>
      </c>
      <c r="J107" s="45">
        <f t="shared" si="22"/>
        <v>705054.56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668275.71</v>
      </c>
      <c r="I108" s="44">
        <v>0</v>
      </c>
      <c r="J108" s="45">
        <f t="shared" si="22"/>
        <v>668275.71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51762.22</v>
      </c>
      <c r="I109" s="44">
        <v>0</v>
      </c>
      <c r="J109" s="45">
        <f t="shared" si="22"/>
        <v>51762.22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361338.14</v>
      </c>
      <c r="I110" s="44">
        <v>0</v>
      </c>
      <c r="J110" s="45">
        <f t="shared" si="22"/>
        <v>361338.14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294071.23</v>
      </c>
      <c r="I111" s="44">
        <v>0</v>
      </c>
      <c r="J111" s="45">
        <f t="shared" si="22"/>
        <v>294071.23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843059.42</v>
      </c>
      <c r="I112" s="44">
        <v>0</v>
      </c>
      <c r="J112" s="45">
        <f t="shared" si="22"/>
        <v>843059.42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72405.73</v>
      </c>
      <c r="J113" s="45">
        <f t="shared" si="22"/>
        <v>72405.73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349901.62</v>
      </c>
      <c r="J114" s="45">
        <f t="shared" si="22"/>
        <v>349901.62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622925.93999999994</v>
      </c>
      <c r="J115" s="48">
        <f t="shared" si="22"/>
        <v>622925.93999999994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2013-08-22T19:23:51Z</dcterms:modified>
</cp:coreProperties>
</file>