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J10"/>
  <c r="J11"/>
  <c r="B12"/>
  <c r="C12"/>
  <c r="J12" s="1"/>
  <c r="D12"/>
  <c r="E12"/>
  <c r="F12"/>
  <c r="G12"/>
  <c r="H12"/>
  <c r="I12"/>
  <c r="J13"/>
  <c r="J14"/>
  <c r="J15"/>
  <c r="B16"/>
  <c r="C16"/>
  <c r="D16"/>
  <c r="E16"/>
  <c r="F16"/>
  <c r="G16"/>
  <c r="J16" s="1"/>
  <c r="H16"/>
  <c r="I16"/>
  <c r="J17"/>
  <c r="J18"/>
  <c r="J19"/>
  <c r="J20"/>
  <c r="B21"/>
  <c r="C21"/>
  <c r="D21"/>
  <c r="E21"/>
  <c r="F21"/>
  <c r="G21"/>
  <c r="H21"/>
  <c r="I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3"/>
  <c r="J85"/>
  <c r="B88"/>
  <c r="C88"/>
  <c r="D88"/>
  <c r="E88"/>
  <c r="F88"/>
  <c r="G88"/>
  <c r="J88" s="1"/>
  <c r="H88"/>
  <c r="I88"/>
  <c r="J89"/>
  <c r="B90"/>
  <c r="C90"/>
  <c r="D90"/>
  <c r="E90"/>
  <c r="J90" s="1"/>
  <c r="F90"/>
  <c r="G90"/>
  <c r="H90"/>
  <c r="I90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H8" l="1"/>
  <c r="H7" s="1"/>
  <c r="H45" s="1"/>
  <c r="H44" s="1"/>
  <c r="F8"/>
  <c r="F7" s="1"/>
  <c r="F45" s="1"/>
  <c r="F44" s="1"/>
  <c r="D8"/>
  <c r="D7" s="1"/>
  <c r="D45" s="1"/>
  <c r="D44" s="1"/>
  <c r="B8"/>
  <c r="J21"/>
  <c r="I8"/>
  <c r="I7" s="1"/>
  <c r="I45" s="1"/>
  <c r="I44" s="1"/>
  <c r="G8"/>
  <c r="G7" s="1"/>
  <c r="G45" s="1"/>
  <c r="G44" s="1"/>
  <c r="E8"/>
  <c r="E7" s="1"/>
  <c r="C8"/>
  <c r="C7" s="1"/>
  <c r="H56"/>
  <c r="D56"/>
  <c r="C56"/>
  <c r="I56"/>
  <c r="G56"/>
  <c r="F56"/>
  <c r="J64"/>
  <c r="E56"/>
  <c r="J57"/>
  <c r="B56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I87"/>
  <c r="I86" s="1"/>
  <c r="I43"/>
  <c r="G87"/>
  <c r="G86" s="1"/>
  <c r="G43"/>
  <c r="E48"/>
  <c r="J48" s="1"/>
  <c r="E45"/>
  <c r="C45"/>
  <c r="C46"/>
  <c r="J46" s="1"/>
  <c r="C44" l="1"/>
  <c r="C87" s="1"/>
  <c r="C86" s="1"/>
  <c r="C97" s="1"/>
  <c r="J97" s="1"/>
  <c r="J94" s="1"/>
  <c r="J56"/>
  <c r="E44"/>
  <c r="C43"/>
  <c r="J45"/>
  <c r="J44" s="1"/>
  <c r="B44"/>
  <c r="B43" l="1"/>
  <c r="J43" s="1"/>
  <c r="B87"/>
  <c r="E87"/>
  <c r="E86" s="1"/>
  <c r="E43"/>
  <c r="B86" l="1"/>
  <c r="J86" s="1"/>
  <c r="J87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<sst xmlns="http://schemas.openxmlformats.org/spreadsheetml/2006/main" count="122" uniqueCount="122">
  <si>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</si>
  <si>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</si>
  <si>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</si>
  <si>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</si>
  <si>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</si>
  <si>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</si>
  <si>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</si>
  <si>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</si>
  <si>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</si>
  <si>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</si>
  <si>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</si>
  <si>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</si>
  <si>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</si>
  <si>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</si>
  <si>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</si>
  <si>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</si>
  <si>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</si>
  <si>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</si>
  <si>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</si>
  <si>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</si>
  <si>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</si>
  <si>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</si>
  <si>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</si>
  <si>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</si>
  <si>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</si>
  <si>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</si>
  <si>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</si>
  <si>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</si>
  <si>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</si>
  <si>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</si>
  <si>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</si>
  <si>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</si>
  <si>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</si>
  <si>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</si>
  <si>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</si>
  <si>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</si>
  <si>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</si>
  <si>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</si>
  <si>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</si>
  <si>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</si>
  <si>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</si>
  <si>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</si>
  <si>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</si>
  <si>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</si>
  <si>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</si>
  <si>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</si>
  <si>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</si>
  <si>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</si>
  <si>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</si>
  <si>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</si>
  <si>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</si>
  <si>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</si>
  <si>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</si>
  <si>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</si>
  <si>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</si>
  <si>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</si>
  <si>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</si>
  <si>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</si>
  <si>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</si>
  <si>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</si>
  <si>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</si>
  <si>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</si>
  <si>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</si>
  <si>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</si>
  <si>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</si>
  <si>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</si>
  <si>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</si>
  <si>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</si>
  <si>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</si>
  <si>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</si>
  <si>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</si>
  <si>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</si>
  <si>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</si>
  <si>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</si>
  <si>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</si>
  <si>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</si>
  <si>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</si>
  <si>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</si>
  <si>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</si>
  <si>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</si>
  <si>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</si>
  <si>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</si>
  <si>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</si>
  <si>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</si>
  <si>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</si>
  <si>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</si>
  <si>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</si>
  <si>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</si>
  <si>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</si>
  <si>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</si>
  <si>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</si>
  <si>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</si>
  <si>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</si>
  <si>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</si>
  <si>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</si>
  <si>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</si>
  <si>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</si>
  <si>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</si>
  <si>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</si>
  <si>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</si>
  <si>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</si>
  <si>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</si>
  <si>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</si>
  <si>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</si>
  <si>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</si>
  <si>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</si>
  <si>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</si>
  <si>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</si>
  <si>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</si>
  <si>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</si>
  <si>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</si>
  <si>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6.3. Revisão de Remuneração pelo Transporte Coletivo 1</t>
  </si>
  <si>
    <t>6.4. Revisão de Remuneração pelo Serviço Atende 2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</si>
  <si>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</si>
  <si>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</si>
  <si>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</si>
  <si>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</si>
  <si>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OPERAÇÃO 22/08/13 - VENCIMENTO 29/08/13</t>
  </si>
  <si>
    <t>8.6. Empresa de Transportes Itaquera Brasil S.A - Garagem Tiradentes</t>
  </si>
  <si>
    <t>8.7. Empresa de Transportes Itaquera Brasil S.A - Garagem Pêssego</t>
  </si>
  <si>
    <t>Nota:</t>
  </si>
  <si>
    <t>(1) Revisão de remuneração para pagamento de combustível não fóssil referente ao mês de agosto/13.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</si>
</sst>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620997</v>
      </c>
      <c r="C7" s="9">
        <f t="shared" si="0"/>
        <v>755198</v>
      </c>
      <c r="D7" s="9">
        <f t="shared" si="0"/>
        <v>698053</v>
      </c>
      <c r="E7" s="9">
        <f t="shared" si="0"/>
        <v>529183</v>
      </c>
      <c r="F7" s="9">
        <f t="shared" si="0"/>
        <v>541433</v>
      </c>
      <c r="G7" s="9">
        <f t="shared" si="0"/>
        <v>798076</v>
      </c>
      <c r="H7" s="9">
        <f t="shared" si="0"/>
        <v>1226041</v>
      </c>
      <c r="I7" s="9">
        <f t="shared" si="0"/>
        <v>567104</v>
      </c>
      <c r="J7" s="9">
        <f t="shared" si="0"/>
        <v>5736085</v>
      </c>
    </row>
    <row r="8" spans="1:10" ht="17.25" customHeight="1">
      <c r="A8" s="10" t="s">
        <v>34</v>
      </c>
      <c r="B8" s="11">
        <f>B9+B12</f>
        <v>369899</v>
      </c>
      <c r="C8" s="11">
        <f t="shared" ref="C8:I8" si="1">C9+C12</f>
        <v>462036</v>
      </c>
      <c r="D8" s="11">
        <f t="shared" si="1"/>
        <v>413227</v>
      </c>
      <c r="E8" s="11">
        <f t="shared" si="1"/>
        <v>299569</v>
      </c>
      <c r="F8" s="11">
        <f t="shared" si="1"/>
        <v>321650</v>
      </c>
      <c r="G8" s="11">
        <f t="shared" si="1"/>
        <v>447911</v>
      </c>
      <c r="H8" s="11">
        <f t="shared" si="1"/>
        <v>662976</v>
      </c>
      <c r="I8" s="11">
        <f t="shared" si="1"/>
        <v>349111</v>
      </c>
      <c r="J8" s="11">
        <f t="shared" ref="J8:J23" si="2">SUM(B8:I8)</f>
        <v>3326379</v>
      </c>
    </row>
    <row r="9" spans="1:10" ht="17.25" customHeight="1">
      <c r="A9" s="15" t="s">
        <v>19</v>
      </c>
      <c r="B9" s="13">
        <f>+B10+B11</f>
        <v>45336</v>
      </c>
      <c r="C9" s="13">
        <f t="shared" ref="C9:I9" si="3">+C10+C11</f>
        <v>59841</v>
      </c>
      <c r="D9" s="13">
        <f t="shared" si="3"/>
        <v>50601</v>
      </c>
      <c r="E9" s="13">
        <f t="shared" si="3"/>
        <v>35968</v>
      </c>
      <c r="F9" s="13">
        <f t="shared" si="3"/>
        <v>39287</v>
      </c>
      <c r="G9" s="13">
        <f t="shared" si="3"/>
        <v>48314</v>
      </c>
      <c r="H9" s="13">
        <f t="shared" si="3"/>
        <v>55227</v>
      </c>
      <c r="I9" s="13">
        <f t="shared" si="3"/>
        <v>53434</v>
      </c>
      <c r="J9" s="11">
        <f t="shared" si="2"/>
        <v>388008</v>
      </c>
    </row>
    <row r="10" spans="1:10" ht="17.25" customHeight="1">
      <c r="A10" s="31" t="s">
        <v>20</v>
      </c>
      <c r="B10" s="13">
        <v>45336</v>
      </c>
      <c r="C10" s="13">
        <v>59841</v>
      </c>
      <c r="D10" s="13">
        <v>50601</v>
      </c>
      <c r="E10" s="13">
        <v>35968</v>
      </c>
      <c r="F10" s="13">
        <v>39287</v>
      </c>
      <c r="G10" s="13">
        <v>48314</v>
      </c>
      <c r="H10" s="13">
        <v>55227</v>
      </c>
      <c r="I10" s="13">
        <v>53434</v>
      </c>
      <c r="J10" s="11">
        <f>SUM(B10:I10)</f>
        <v>388008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324563</v>
      </c>
      <c r="C12" s="17">
        <f t="shared" si="4"/>
        <v>402195</v>
      </c>
      <c r="D12" s="17">
        <f t="shared" si="4"/>
        <v>362626</v>
      </c>
      <c r="E12" s="17">
        <f t="shared" si="4"/>
        <v>263601</v>
      </c>
      <c r="F12" s="17">
        <f t="shared" si="4"/>
        <v>282363</v>
      </c>
      <c r="G12" s="17">
        <f t="shared" si="4"/>
        <v>399597</v>
      </c>
      <c r="H12" s="17">
        <f t="shared" si="4"/>
        <v>607749</v>
      </c>
      <c r="I12" s="17">
        <f t="shared" si="4"/>
        <v>295677</v>
      </c>
      <c r="J12" s="11">
        <f t="shared" si="2"/>
        <v>2938371</v>
      </c>
    </row>
    <row r="13" spans="1:10" ht="17.25" customHeight="1">
      <c r="A13" s="14" t="s">
        <v>22</v>
      </c>
      <c r="B13" s="13">
        <v>136729</v>
      </c>
      <c r="C13" s="13">
        <v>182283</v>
      </c>
      <c r="D13" s="13">
        <v>170797</v>
      </c>
      <c r="E13" s="13">
        <v>126379</v>
      </c>
      <c r="F13" s="13">
        <v>129725</v>
      </c>
      <c r="G13" s="13">
        <v>182795</v>
      </c>
      <c r="H13" s="13">
        <v>271296</v>
      </c>
      <c r="I13" s="13">
        <v>125806</v>
      </c>
      <c r="J13" s="11">
        <f t="shared" si="2"/>
        <v>1325810</v>
      </c>
    </row>
    <row r="14" spans="1:10" ht="17.25" customHeight="1">
      <c r="A14" s="14" t="s">
        <v>23</v>
      </c>
      <c r="B14" s="13">
        <v>137039</v>
      </c>
      <c r="C14" s="13">
        <v>151221</v>
      </c>
      <c r="D14" s="13">
        <v>136116</v>
      </c>
      <c r="E14" s="13">
        <v>95976</v>
      </c>
      <c r="F14" s="13">
        <v>111914</v>
      </c>
      <c r="G14" s="13">
        <v>159238</v>
      </c>
      <c r="H14" s="13">
        <v>262544</v>
      </c>
      <c r="I14" s="13">
        <v>124027</v>
      </c>
      <c r="J14" s="11">
        <f t="shared" si="2"/>
        <v>1178075</v>
      </c>
    </row>
    <row r="15" spans="1:10" ht="17.25" customHeight="1">
      <c r="A15" s="14" t="s">
        <v>24</v>
      </c>
      <c r="B15" s="13">
        <v>50795</v>
      </c>
      <c r="C15" s="13">
        <v>68691</v>
      </c>
      <c r="D15" s="13">
        <v>55713</v>
      </c>
      <c r="E15" s="13">
        <v>41246</v>
      </c>
      <c r="F15" s="13">
        <v>40724</v>
      </c>
      <c r="G15" s="13">
        <v>57564</v>
      </c>
      <c r="H15" s="13">
        <v>73909</v>
      </c>
      <c r="I15" s="13">
        <v>45844</v>
      </c>
      <c r="J15" s="11">
        <f t="shared" si="2"/>
        <v>434486</v>
      </c>
    </row>
    <row r="16" spans="1:10" ht="17.25" customHeight="1">
      <c r="A16" s="16" t="s">
        <v>25</v>
      </c>
      <c r="B16" s="11">
        <f>+B17+B18+B19</f>
        <v>211421</v>
      </c>
      <c r="C16" s="11">
        <f t="shared" ref="C16:I16" si="5">+C17+C18+C19</f>
        <v>231436</v>
      </c>
      <c r="D16" s="11">
        <f t="shared" si="5"/>
        <v>217006</v>
      </c>
      <c r="E16" s="11">
        <f t="shared" si="5"/>
        <v>174928</v>
      </c>
      <c r="F16" s="11">
        <f t="shared" si="5"/>
        <v>175156</v>
      </c>
      <c r="G16" s="11">
        <f t="shared" si="5"/>
        <v>292733</v>
      </c>
      <c r="H16" s="11">
        <f t="shared" si="5"/>
        <v>500906</v>
      </c>
      <c r="I16" s="11">
        <f t="shared" si="5"/>
        <v>178561</v>
      </c>
      <c r="J16" s="11">
        <f t="shared" si="2"/>
        <v>1982147</v>
      </c>
    </row>
    <row r="17" spans="1:10" ht="17.25" customHeight="1">
      <c r="A17" s="12" t="s">
        <v>26</v>
      </c>
      <c r="B17" s="13">
        <v>103452</v>
      </c>
      <c r="C17" s="13">
        <v>126855</v>
      </c>
      <c r="D17" s="13">
        <v>120051</v>
      </c>
      <c r="E17" s="13">
        <v>96025</v>
      </c>
      <c r="F17" s="13">
        <v>94741</v>
      </c>
      <c r="G17" s="13">
        <v>155172</v>
      </c>
      <c r="H17" s="13">
        <v>252951</v>
      </c>
      <c r="I17" s="13">
        <v>94884</v>
      </c>
      <c r="J17" s="11">
        <f t="shared" si="2"/>
        <v>1044131</v>
      </c>
    </row>
    <row r="18" spans="1:10" ht="17.25" customHeight="1">
      <c r="A18" s="12" t="s">
        <v>27</v>
      </c>
      <c r="B18" s="13">
        <v>80694</v>
      </c>
      <c r="C18" s="13">
        <v>74523</v>
      </c>
      <c r="D18" s="13">
        <v>70485</v>
      </c>
      <c r="E18" s="13">
        <v>56939</v>
      </c>
      <c r="F18" s="13">
        <v>61063</v>
      </c>
      <c r="G18" s="13">
        <v>104298</v>
      </c>
      <c r="H18" s="13">
        <v>196694</v>
      </c>
      <c r="I18" s="13">
        <v>62756</v>
      </c>
      <c r="J18" s="11">
        <f t="shared" si="2"/>
        <v>707452</v>
      </c>
    </row>
    <row r="19" spans="1:10" ht="17.25" customHeight="1">
      <c r="A19" s="12" t="s">
        <v>28</v>
      </c>
      <c r="B19" s="13">
        <v>27275</v>
      </c>
      <c r="C19" s="13">
        <v>30058</v>
      </c>
      <c r="D19" s="13">
        <v>26470</v>
      </c>
      <c r="E19" s="13">
        <v>21964</v>
      </c>
      <c r="F19" s="13">
        <v>19352</v>
      </c>
      <c r="G19" s="13">
        <v>33263</v>
      </c>
      <c r="H19" s="13">
        <v>51261</v>
      </c>
      <c r="I19" s="13">
        <v>20921</v>
      </c>
      <c r="J19" s="11">
        <f t="shared" si="2"/>
        <v>230564</v>
      </c>
    </row>
    <row r="20" spans="1:10" ht="17.25" customHeight="1">
      <c r="A20" s="16" t="s">
        <v>29</v>
      </c>
      <c r="B20" s="13">
        <v>39677</v>
      </c>
      <c r="C20" s="13">
        <v>61726</v>
      </c>
      <c r="D20" s="13">
        <v>67820</v>
      </c>
      <c r="E20" s="13">
        <v>54686</v>
      </c>
      <c r="F20" s="13">
        <v>44627</v>
      </c>
      <c r="G20" s="13">
        <v>57432</v>
      </c>
      <c r="H20" s="13">
        <v>62159</v>
      </c>
      <c r="I20" s="13">
        <v>31173</v>
      </c>
      <c r="J20" s="11">
        <f t="shared" si="2"/>
        <v>419300</v>
      </c>
    </row>
    <row r="21" spans="1:10" ht="17.25" customHeight="1">
      <c r="A21" s="12" t="s">
        <v>30</v>
      </c>
      <c r="B21" s="13">
        <f>ROUND(B$20*0.57,0)</f>
        <v>22616</v>
      </c>
      <c r="C21" s="13">
        <f>ROUND(C$20*0.57,0)</f>
        <v>35184</v>
      </c>
      <c r="D21" s="13">
        <f t="shared" ref="D21:I21" si="6">ROUND(D$20*0.57,0)</f>
        <v>38657</v>
      </c>
      <c r="E21" s="13">
        <f t="shared" si="6"/>
        <v>31171</v>
      </c>
      <c r="F21" s="13">
        <f t="shared" si="6"/>
        <v>25437</v>
      </c>
      <c r="G21" s="13">
        <f t="shared" si="6"/>
        <v>32736</v>
      </c>
      <c r="H21" s="13">
        <f t="shared" si="6"/>
        <v>35431</v>
      </c>
      <c r="I21" s="13">
        <f t="shared" si="6"/>
        <v>17769</v>
      </c>
      <c r="J21" s="11">
        <f t="shared" si="2"/>
        <v>239001</v>
      </c>
    </row>
    <row r="22" spans="1:10" ht="17.25" customHeight="1">
      <c r="A22" s="12" t="s">
        <v>31</v>
      </c>
      <c r="B22" s="13">
        <f>ROUND(B$20*0.43,0)</f>
        <v>17061</v>
      </c>
      <c r="C22" s="13">
        <f t="shared" ref="C22:I22" si="7">ROUND(C$20*0.43,0)</f>
        <v>26542</v>
      </c>
      <c r="D22" s="13">
        <f t="shared" si="7"/>
        <v>29163</v>
      </c>
      <c r="E22" s="13">
        <f t="shared" si="7"/>
        <v>23515</v>
      </c>
      <c r="F22" s="13">
        <f t="shared" si="7"/>
        <v>19190</v>
      </c>
      <c r="G22" s="13">
        <f t="shared" si="7"/>
        <v>24696</v>
      </c>
      <c r="H22" s="13">
        <f t="shared" si="7"/>
        <v>26728</v>
      </c>
      <c r="I22" s="13">
        <f t="shared" si="7"/>
        <v>13404</v>
      </c>
      <c r="J22" s="11">
        <f t="shared" si="2"/>
        <v>180299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8259</v>
      </c>
      <c r="J23" s="11">
        <f t="shared" si="2"/>
        <v>8259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2.71387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5.6419999999999998E-2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7444.86</v>
      </c>
      <c r="J31" s="24">
        <f t="shared" ref="J31:J69" si="9">SUM(B31:I31)</f>
        <v>7444.86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1425233.24</v>
      </c>
      <c r="C43" s="23">
        <f t="shared" ref="C43:I43" si="10">+C44+C52</f>
        <v>1976638.73</v>
      </c>
      <c r="D43" s="23">
        <f t="shared" si="10"/>
        <v>1924324.6400000001</v>
      </c>
      <c r="E43" s="23">
        <f t="shared" si="10"/>
        <v>1455099.56</v>
      </c>
      <c r="F43" s="23">
        <f t="shared" si="10"/>
        <v>1284980.94</v>
      </c>
      <c r="G43" s="23">
        <f t="shared" si="10"/>
        <v>1939458.56</v>
      </c>
      <c r="H43" s="23">
        <f t="shared" si="10"/>
        <v>2564608.48</v>
      </c>
      <c r="I43" s="23">
        <f t="shared" si="10"/>
        <v>1306428.8700000001</v>
      </c>
      <c r="J43" s="23">
        <f t="shared" si="9"/>
        <v>13876773.02</v>
      </c>
    </row>
    <row r="44" spans="1:10" ht="17.25" customHeight="1">
      <c r="A44" s="16" t="s">
        <v>52</v>
      </c>
      <c r="B44" s="24">
        <f>SUM(B45:B51)</f>
        <v>1410222.09</v>
      </c>
      <c r="C44" s="24">
        <f t="shared" ref="C44:J44" si="11">SUM(C45:C51)</f>
        <v>1956071.79</v>
      </c>
      <c r="D44" s="24">
        <f t="shared" si="11"/>
        <v>1903939.56</v>
      </c>
      <c r="E44" s="24">
        <f t="shared" si="11"/>
        <v>1436133.87</v>
      </c>
      <c r="F44" s="24">
        <f t="shared" si="11"/>
        <v>1265707.92</v>
      </c>
      <c r="G44" s="24">
        <f t="shared" si="11"/>
        <v>1921447.78</v>
      </c>
      <c r="H44" s="24">
        <f t="shared" si="11"/>
        <v>2539253.52</v>
      </c>
      <c r="I44" s="24">
        <f t="shared" si="11"/>
        <v>1291254.9000000001</v>
      </c>
      <c r="J44" s="24">
        <f t="shared" si="11"/>
        <v>13724031.429999998</v>
      </c>
    </row>
    <row r="45" spans="1:10" ht="17.25" customHeight="1">
      <c r="A45" s="37" t="s">
        <v>53</v>
      </c>
      <c r="B45" s="24">
        <f t="shared" ref="B45:I45" si="12">ROUND(B26*B7,2)</f>
        <v>1410222.09</v>
      </c>
      <c r="C45" s="24">
        <f t="shared" si="12"/>
        <v>1951733.71</v>
      </c>
      <c r="D45" s="24">
        <f t="shared" si="12"/>
        <v>1903939.56</v>
      </c>
      <c r="E45" s="24">
        <f t="shared" si="12"/>
        <v>1417681.26</v>
      </c>
      <c r="F45" s="24">
        <f t="shared" si="12"/>
        <v>1265707.92</v>
      </c>
      <c r="G45" s="24">
        <f t="shared" si="12"/>
        <v>1921447.78</v>
      </c>
      <c r="H45" s="24">
        <f t="shared" si="12"/>
        <v>2539253.52</v>
      </c>
      <c r="I45" s="24">
        <f t="shared" si="12"/>
        <v>1283810.04</v>
      </c>
      <c r="J45" s="24">
        <f t="shared" si="9"/>
        <v>13693795.879999999</v>
      </c>
    </row>
    <row r="46" spans="1:10" ht="17.25" customHeight="1">
      <c r="A46" s="37" t="s">
        <v>54</v>
      </c>
      <c r="B46" s="20">
        <v>0</v>
      </c>
      <c r="C46" s="24">
        <f>ROUND(C27*C7,2)</f>
        <v>4338.08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4338.08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29856.5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29856.5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-11403.89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-11403.89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7444.86</v>
      </c>
      <c r="J49" s="24">
        <f>SUM(B49:I49)</f>
        <v>7444.86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-246067.34</v>
      </c>
      <c r="C56" s="38">
        <f t="shared" si="13"/>
        <v>-209330.83</v>
      </c>
      <c r="D56" s="38">
        <f t="shared" si="13"/>
        <v>-197960.4</v>
      </c>
      <c r="E56" s="38">
        <f t="shared" si="13"/>
        <v>-165335.47999999998</v>
      </c>
      <c r="F56" s="38">
        <f t="shared" si="13"/>
        <v>-239483.31000000003</v>
      </c>
      <c r="G56" s="38">
        <f t="shared" si="13"/>
        <v>-255338.43999999997</v>
      </c>
      <c r="H56" s="38">
        <f t="shared" si="13"/>
        <v>-261096.12999999998</v>
      </c>
      <c r="I56" s="38">
        <f t="shared" si="13"/>
        <v>-88649.420000000013</v>
      </c>
      <c r="J56" s="38">
        <f t="shared" si="9"/>
        <v>-1663261.3499999996</v>
      </c>
    </row>
    <row r="57" spans="1:10" ht="18.75" customHeight="1">
      <c r="A57" s="16" t="s">
        <v>102</v>
      </c>
      <c r="B57" s="38">
        <f t="shared" ref="B57:I57" si="14">B58+B59+B60+B61+B62+B63</f>
        <v>-232648.35</v>
      </c>
      <c r="C57" s="38">
        <f t="shared" si="14"/>
        <v>-189631.56</v>
      </c>
      <c r="D57" s="38">
        <f t="shared" si="14"/>
        <v>-178446.47</v>
      </c>
      <c r="E57" s="38">
        <f t="shared" si="14"/>
        <v>-107904</v>
      </c>
      <c r="F57" s="38">
        <f t="shared" si="14"/>
        <v>-225051.39</v>
      </c>
      <c r="G57" s="38">
        <f t="shared" si="14"/>
        <v>-237211.41999999998</v>
      </c>
      <c r="H57" s="38">
        <f t="shared" si="14"/>
        <v>-234022.47999999998</v>
      </c>
      <c r="I57" s="38">
        <f t="shared" si="14"/>
        <v>-162749.91</v>
      </c>
      <c r="J57" s="38">
        <f t="shared" si="9"/>
        <v>-1567665.5799999998</v>
      </c>
    </row>
    <row r="58" spans="1:10" ht="18.75" customHeight="1">
      <c r="A58" s="12" t="s">
        <v>103</v>
      </c>
      <c r="B58" s="38">
        <f>-ROUND(B9*$D$3,2)</f>
        <v>-136008</v>
      </c>
      <c r="C58" s="38">
        <f t="shared" ref="C58:I58" si="15">-ROUND(C9*$D$3,2)</f>
        <v>-179523</v>
      </c>
      <c r="D58" s="38">
        <f t="shared" si="15"/>
        <v>-151803</v>
      </c>
      <c r="E58" s="38">
        <f t="shared" si="15"/>
        <v>-107904</v>
      </c>
      <c r="F58" s="38">
        <f t="shared" si="15"/>
        <v>-117861</v>
      </c>
      <c r="G58" s="38">
        <f t="shared" si="15"/>
        <v>-144942</v>
      </c>
      <c r="H58" s="38">
        <f t="shared" si="15"/>
        <v>-165681</v>
      </c>
      <c r="I58" s="38">
        <f t="shared" si="15"/>
        <v>-160302</v>
      </c>
      <c r="J58" s="38">
        <f t="shared" si="9"/>
        <v>-1164024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-3108</v>
      </c>
      <c r="C60" s="52">
        <v>-1539</v>
      </c>
      <c r="D60" s="52">
        <v>-1164</v>
      </c>
      <c r="E60" s="20">
        <v>0</v>
      </c>
      <c r="F60" s="52">
        <v>-2217</v>
      </c>
      <c r="G60" s="52">
        <v>-1683</v>
      </c>
      <c r="H60" s="52">
        <v>-813</v>
      </c>
      <c r="I60" s="52">
        <v>-213</v>
      </c>
      <c r="J60" s="38">
        <f t="shared" si="9"/>
        <v>-10737</v>
      </c>
    </row>
    <row r="61" spans="1:10" ht="18.75" customHeight="1">
      <c r="A61" s="12" t="s">
        <v>64</v>
      </c>
      <c r="B61" s="52">
        <v>-2385</v>
      </c>
      <c r="C61" s="52">
        <v>-1161</v>
      </c>
      <c r="D61" s="52">
        <v>-1077</v>
      </c>
      <c r="E61" s="20">
        <v>0</v>
      </c>
      <c r="F61" s="52">
        <v>-1599</v>
      </c>
      <c r="G61" s="52">
        <v>-465</v>
      </c>
      <c r="H61" s="52">
        <v>-255</v>
      </c>
      <c r="I61" s="52">
        <v>-378</v>
      </c>
      <c r="J61" s="38">
        <f t="shared" si="9"/>
        <v>-7320</v>
      </c>
    </row>
    <row r="62" spans="1:10" ht="18.75" customHeight="1">
      <c r="A62" s="12" t="s">
        <v>65</v>
      </c>
      <c r="B62" s="52">
        <v>-91119.35</v>
      </c>
      <c r="C62" s="52">
        <v>-7408.56</v>
      </c>
      <c r="D62" s="52">
        <v>-24402.47</v>
      </c>
      <c r="E62" s="20">
        <v>0</v>
      </c>
      <c r="F62" s="52">
        <v>-103290.39</v>
      </c>
      <c r="G62" s="52">
        <v>-90121.42</v>
      </c>
      <c r="H62" s="52">
        <v>-67273.48</v>
      </c>
      <c r="I62" s="52">
        <v>-1828.91</v>
      </c>
      <c r="J62" s="38">
        <f>SUM(B62:I62)</f>
        <v>-385444.57999999996</v>
      </c>
    </row>
    <row r="63" spans="1:10" ht="18.75" customHeight="1">
      <c r="A63" s="12" t="s">
        <v>66</v>
      </c>
      <c r="B63" s="52">
        <v>-28</v>
      </c>
      <c r="C63" s="20">
        <v>0</v>
      </c>
      <c r="D63" s="20">
        <v>0</v>
      </c>
      <c r="E63" s="20">
        <v>0</v>
      </c>
      <c r="F63" s="20">
        <v>-84</v>
      </c>
      <c r="G63" s="20">
        <v>0</v>
      </c>
      <c r="H63" s="20">
        <v>0</v>
      </c>
      <c r="I63" s="20">
        <v>-28</v>
      </c>
      <c r="J63" s="38">
        <f t="shared" si="9"/>
        <v>-140</v>
      </c>
    </row>
    <row r="64" spans="1:10" ht="18.75" customHeight="1">
      <c r="A64" s="16" t="s">
        <v>107</v>
      </c>
      <c r="B64" s="52">
        <f>SUM(B65:B82)</f>
        <v>-13418.99</v>
      </c>
      <c r="C64" s="52">
        <f t="shared" ref="C64:I64" si="16">SUM(C65:C82)</f>
        <v>-19699.27</v>
      </c>
      <c r="D64" s="52">
        <f t="shared" si="16"/>
        <v>-19513.93</v>
      </c>
      <c r="E64" s="52">
        <f t="shared" si="16"/>
        <v>-57431.479999999996</v>
      </c>
      <c r="F64" s="52">
        <f t="shared" si="16"/>
        <v>-14431.92</v>
      </c>
      <c r="G64" s="52">
        <f t="shared" si="16"/>
        <v>-18127.02</v>
      </c>
      <c r="H64" s="52">
        <f t="shared" si="16"/>
        <v>-27073.65</v>
      </c>
      <c r="I64" s="52">
        <f t="shared" si="16"/>
        <v>-13241.51</v>
      </c>
      <c r="J64" s="38">
        <f t="shared" si="9"/>
        <v>-182937.77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-889.95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-2407.9700000000003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-13418.99</v>
      </c>
      <c r="C69" s="38">
        <v>-19480.05</v>
      </c>
      <c r="D69" s="38">
        <v>-18415.27</v>
      </c>
      <c r="E69" s="38">
        <v>-14251.7</v>
      </c>
      <c r="F69" s="38">
        <v>-12913.9</v>
      </c>
      <c r="G69" s="38">
        <v>-17746.37</v>
      </c>
      <c r="H69" s="38">
        <v>-27042.74</v>
      </c>
      <c r="I69" s="38">
        <v>-13241.51</v>
      </c>
      <c r="J69" s="53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111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38">
        <v>87342</v>
      </c>
      <c r="J83" s="53">
        <f t="shared" ref="J83:J90" si="17">SUM(B83:I83)</f>
        <v>87342</v>
      </c>
    </row>
    <row r="84" spans="1:10" ht="18.75" customHeight="1">
      <c r="A84" s="16" t="s">
        <v>112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>
        <f t="shared" si="17"/>
        <v>0</v>
      </c>
    </row>
    <row r="86" spans="1:10" ht="18.75" customHeight="1">
      <c r="A86" s="16" t="s">
        <v>113</v>
      </c>
      <c r="B86" s="25">
        <f t="shared" ref="B86:I86" si="18">+B87+B88</f>
        <v>1179165.8999999999</v>
      </c>
      <c r="C86" s="25">
        <f t="shared" si="18"/>
        <v>1767307.9</v>
      </c>
      <c r="D86" s="25">
        <f t="shared" si="18"/>
        <v>1726364.2400000002</v>
      </c>
      <c r="E86" s="25">
        <f t="shared" si="18"/>
        <v>1289764.08</v>
      </c>
      <c r="F86" s="25">
        <f t="shared" si="18"/>
        <v>1045497.6299999999</v>
      </c>
      <c r="G86" s="25">
        <f t="shared" si="18"/>
        <v>1684120.12</v>
      </c>
      <c r="H86" s="25">
        <f t="shared" si="18"/>
        <v>2303512.35</v>
      </c>
      <c r="I86" s="25">
        <f t="shared" si="18"/>
        <v>1217779.4500000002</v>
      </c>
      <c r="J86" s="53">
        <f t="shared" si="17"/>
        <v>12213511.670000002</v>
      </c>
    </row>
    <row r="87" spans="1:10" ht="18.75" customHeight="1">
      <c r="A87" s="16" t="s">
        <v>110</v>
      </c>
      <c r="B87" s="25">
        <f>+B44+B57+B64+B83</f>
        <v>1164154.75</v>
      </c>
      <c r="C87" s="25">
        <f t="shared" ref="C87:I87" si="19">+C44+C57+C64+C83</f>
        <v>1746740.96</v>
      </c>
      <c r="D87" s="25">
        <f t="shared" si="19"/>
        <v>1705979.1600000001</v>
      </c>
      <c r="E87" s="25">
        <f t="shared" si="19"/>
        <v>1270798.3900000001</v>
      </c>
      <c r="F87" s="25">
        <f t="shared" si="19"/>
        <v>1026224.6099999999</v>
      </c>
      <c r="G87" s="25">
        <f t="shared" si="19"/>
        <v>1666109.34</v>
      </c>
      <c r="H87" s="25">
        <f t="shared" si="19"/>
        <v>2278157.39</v>
      </c>
      <c r="I87" s="25">
        <f t="shared" si="19"/>
        <v>1202605.4800000002</v>
      </c>
      <c r="J87" s="53">
        <f t="shared" si="17"/>
        <v>12060770.08</v>
      </c>
    </row>
    <row r="88" spans="1:10" ht="18.75" customHeight="1">
      <c r="A88" s="16" t="s">
        <v>116</v>
      </c>
      <c r="B88" s="25">
        <f t="shared" ref="B88:I88" si="20">IF(+B52+B84+B89&lt;0,0,(B52+B84+B89))</f>
        <v>15011.15</v>
      </c>
      <c r="C88" s="25">
        <f t="shared" si="20"/>
        <v>20566.939999999999</v>
      </c>
      <c r="D88" s="25">
        <f t="shared" si="20"/>
        <v>20385.080000000002</v>
      </c>
      <c r="E88" s="20">
        <f t="shared" si="20"/>
        <v>18965.689999999999</v>
      </c>
      <c r="F88" s="25">
        <f t="shared" si="20"/>
        <v>19273.02</v>
      </c>
      <c r="G88" s="20">
        <f t="shared" si="20"/>
        <v>18010.78</v>
      </c>
      <c r="H88" s="25">
        <f t="shared" si="20"/>
        <v>25354.959999999999</v>
      </c>
      <c r="I88" s="20">
        <f t="shared" si="20"/>
        <v>15173.97</v>
      </c>
      <c r="J88" s="53">
        <f t="shared" si="17"/>
        <v>152741.59</v>
      </c>
    </row>
    <row r="89" spans="1:10" ht="18.75" customHeight="1">
      <c r="A89" s="16" t="s">
        <v>114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f t="shared" si="17"/>
        <v>0</v>
      </c>
    </row>
    <row r="90" spans="1:10" ht="18" customHeight="1">
      <c r="A90" s="16" t="s">
        <v>115</v>
      </c>
      <c r="B90" s="20">
        <f t="shared" ref="B90:I90" si="21">IF(+B84+B52+B89&gt;0,0,(B84+B52+B89))</f>
        <v>0</v>
      </c>
      <c r="C90" s="20">
        <f t="shared" si="21"/>
        <v>0</v>
      </c>
      <c r="D90" s="20">
        <f t="shared" si="21"/>
        <v>0</v>
      </c>
      <c r="E90" s="20">
        <f t="shared" si="21"/>
        <v>0</v>
      </c>
      <c r="F90" s="20">
        <f t="shared" si="21"/>
        <v>0</v>
      </c>
      <c r="G90" s="20">
        <f t="shared" si="21"/>
        <v>0</v>
      </c>
      <c r="H90" s="20">
        <f t="shared" si="21"/>
        <v>0</v>
      </c>
      <c r="I90" s="20">
        <f t="shared" si="21"/>
        <v>0</v>
      </c>
      <c r="J90" s="20">
        <f t="shared" si="17"/>
        <v>0</v>
      </c>
    </row>
    <row r="91" spans="1:10" ht="18.75" customHeight="1">
      <c r="A91" s="2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12213511.650000002</v>
      </c>
    </row>
    <row r="95" spans="1:10" ht="18.75" customHeight="1">
      <c r="A95" s="27" t="s">
        <v>83</v>
      </c>
      <c r="B95" s="28">
        <v>146016.76999999999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2">SUM(B95:I95)</f>
        <v>146016.76999999999</v>
      </c>
    </row>
    <row r="96" spans="1:10" ht="18.75" customHeight="1">
      <c r="A96" s="27" t="s">
        <v>84</v>
      </c>
      <c r="B96" s="28">
        <v>1033149.13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2"/>
        <v>1033149.13</v>
      </c>
    </row>
    <row r="97" spans="1:10" ht="18.75" customHeight="1">
      <c r="A97" s="27" t="s">
        <v>85</v>
      </c>
      <c r="B97" s="44">
        <v>0</v>
      </c>
      <c r="C97" s="28">
        <f>+C86</f>
        <v>1767307.9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2"/>
        <v>1767307.9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1726364.2400000002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2"/>
        <v>1726364.2400000002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430673.57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430673.57</v>
      </c>
    </row>
    <row r="100" spans="1:10" ht="18.75" customHeight="1">
      <c r="A100" s="27" t="s">
        <v>118</v>
      </c>
      <c r="B100" s="44">
        <v>0</v>
      </c>
      <c r="C100" s="44">
        <v>0</v>
      </c>
      <c r="D100" s="44">
        <v>0</v>
      </c>
      <c r="E100" s="28">
        <v>241026.28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241026.28</v>
      </c>
    </row>
    <row r="101" spans="1:10" ht="18.75" customHeight="1">
      <c r="A101" s="27" t="s">
        <v>119</v>
      </c>
      <c r="B101" s="44">
        <v>0</v>
      </c>
      <c r="C101" s="44">
        <v>0</v>
      </c>
      <c r="D101" s="44">
        <v>0</v>
      </c>
      <c r="E101" s="28">
        <v>609804.05000000005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609804.05000000005</v>
      </c>
    </row>
    <row r="102" spans="1:10" ht="18.75" customHeight="1">
      <c r="A102" s="27" t="s">
        <v>88</v>
      </c>
      <c r="B102" s="44">
        <v>0</v>
      </c>
      <c r="C102" s="44">
        <v>0</v>
      </c>
      <c r="D102" s="44">
        <v>0</v>
      </c>
      <c r="E102" s="28">
        <v>8260.19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8260.19</v>
      </c>
    </row>
    <row r="103" spans="1:10" ht="18.75" customHeight="1">
      <c r="A103" s="27" t="s">
        <v>89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1045497.6299999999</v>
      </c>
      <c r="G103" s="44">
        <v>0</v>
      </c>
      <c r="H103" s="44">
        <v>0</v>
      </c>
      <c r="I103" s="44">
        <v>0</v>
      </c>
      <c r="J103" s="45">
        <f t="shared" si="22"/>
        <v>1045497.6299999999</v>
      </c>
    </row>
    <row r="104" spans="1:10" ht="18.75" customHeight="1">
      <c r="A104" s="27" t="s">
        <v>90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209321.72</v>
      </c>
      <c r="H104" s="44">
        <v>0</v>
      </c>
      <c r="I104" s="44">
        <v>0</v>
      </c>
      <c r="J104" s="45">
        <f t="shared" si="22"/>
        <v>209321.72</v>
      </c>
    </row>
    <row r="105" spans="1:10" ht="18.75" customHeight="1">
      <c r="A105" s="27" t="s">
        <v>91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293045.90000000002</v>
      </c>
      <c r="H105" s="44">
        <v>0</v>
      </c>
      <c r="I105" s="44">
        <v>0</v>
      </c>
      <c r="J105" s="45">
        <f t="shared" si="22"/>
        <v>293045.90000000002</v>
      </c>
    </row>
    <row r="106" spans="1:10" ht="18.75" customHeight="1">
      <c r="A106" s="27" t="s">
        <v>92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436590.58</v>
      </c>
      <c r="H106" s="44">
        <v>0</v>
      </c>
      <c r="I106" s="44">
        <v>0</v>
      </c>
      <c r="J106" s="45">
        <f t="shared" si="22"/>
        <v>436590.58</v>
      </c>
    </row>
    <row r="107" spans="1:10" ht="18.75" customHeight="1">
      <c r="A107" s="27" t="s">
        <v>93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745161.91</v>
      </c>
      <c r="H107" s="44">
        <v>0</v>
      </c>
      <c r="I107" s="44">
        <v>0</v>
      </c>
      <c r="J107" s="45">
        <f t="shared" si="22"/>
        <v>745161.91</v>
      </c>
    </row>
    <row r="108" spans="1:10" ht="18.75" customHeight="1">
      <c r="A108" s="27" t="s">
        <v>94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682405.15</v>
      </c>
      <c r="I108" s="44">
        <v>0</v>
      </c>
      <c r="J108" s="45">
        <f t="shared" si="22"/>
        <v>682405.15</v>
      </c>
    </row>
    <row r="109" spans="1:10" ht="18.75" customHeight="1">
      <c r="A109" s="27" t="s">
        <v>95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53462.33</v>
      </c>
      <c r="I109" s="44">
        <v>0</v>
      </c>
      <c r="J109" s="45">
        <f t="shared" si="22"/>
        <v>53462.33</v>
      </c>
    </row>
    <row r="110" spans="1:10" ht="18.75" customHeight="1">
      <c r="A110" s="27" t="s">
        <v>96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367395.52</v>
      </c>
      <c r="I110" s="44">
        <v>0</v>
      </c>
      <c r="J110" s="45">
        <f t="shared" si="22"/>
        <v>367395.52</v>
      </c>
    </row>
    <row r="111" spans="1:10" ht="18.75" customHeight="1">
      <c r="A111" s="27" t="s">
        <v>97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320413.02</v>
      </c>
      <c r="I111" s="44">
        <v>0</v>
      </c>
      <c r="J111" s="45">
        <f t="shared" si="22"/>
        <v>320413.02</v>
      </c>
    </row>
    <row r="112" spans="1:10" ht="18.75" customHeight="1">
      <c r="A112" s="27" t="s">
        <v>98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879836.32</v>
      </c>
      <c r="I112" s="44">
        <v>0</v>
      </c>
      <c r="J112" s="45">
        <f t="shared" si="22"/>
        <v>879836.32</v>
      </c>
    </row>
    <row r="113" spans="1:10" ht="18.75" customHeight="1">
      <c r="A113" s="27" t="s">
        <v>99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76457.8</v>
      </c>
      <c r="J113" s="45">
        <f t="shared" si="22"/>
        <v>76457.8</v>
      </c>
    </row>
    <row r="114" spans="1:10" ht="18.75" customHeight="1">
      <c r="A114" s="27" t="s">
        <v>100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397266.1</v>
      </c>
      <c r="J114" s="45">
        <f t="shared" si="22"/>
        <v>397266.1</v>
      </c>
    </row>
    <row r="115" spans="1:10" ht="18.75" customHeight="1">
      <c r="A115" s="29" t="s">
        <v>101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744055.54</v>
      </c>
      <c r="J115" s="48">
        <f t="shared" si="22"/>
        <v>744055.54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 t="s">
        <v>120</v>
      </c>
    </row>
    <row r="118" spans="1:10" ht="18.75" customHeight="1">
      <c r="A118" s="43" t="s">
        <v>121</v>
      </c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2013-08-28T20:20:52Z</dcterms:modified>
</cp:coreProperties>
</file>