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36" i="8"/>
  <c r="H39" l="1"/>
  <c r="G39"/>
  <c r="B9" l="1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7"/>
  <c r="J38"/>
  <c r="J39"/>
  <c r="J40"/>
  <c r="J47"/>
  <c r="I49"/>
  <c r="J49"/>
  <c r="J50"/>
  <c r="J51"/>
  <c r="J52"/>
  <c r="B58"/>
  <c r="B57" s="1"/>
  <c r="C58"/>
  <c r="C57" s="1"/>
  <c r="C56" s="1"/>
  <c r="D58"/>
  <c r="D57" s="1"/>
  <c r="D56" s="1"/>
  <c r="E58"/>
  <c r="E57" s="1"/>
  <c r="F58"/>
  <c r="F57" s="1"/>
  <c r="G58"/>
  <c r="G57" s="1"/>
  <c r="H58"/>
  <c r="H57" s="1"/>
  <c r="H56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81"/>
  <c r="J83"/>
  <c r="J84"/>
  <c r="B88"/>
  <c r="C88"/>
  <c r="D88"/>
  <c r="E88"/>
  <c r="F88"/>
  <c r="G88"/>
  <c r="H88"/>
  <c r="I88"/>
  <c r="J88" s="1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I56" l="1"/>
  <c r="G56"/>
  <c r="F56"/>
  <c r="J64"/>
  <c r="E56"/>
  <c r="J57"/>
  <c r="B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I87"/>
  <c r="I86" s="1"/>
  <c r="I43"/>
  <c r="G87"/>
  <c r="G86" s="1"/>
  <c r="G43"/>
  <c r="E48"/>
  <c r="J48" s="1"/>
  <c r="E45"/>
  <c r="C45"/>
  <c r="C44" s="1"/>
  <c r="C46"/>
  <c r="J46" s="1"/>
  <c r="J9"/>
  <c r="J56" l="1"/>
  <c r="C87"/>
  <c r="C86" s="1"/>
  <c r="C97" s="1"/>
  <c r="J97" s="1"/>
  <c r="J94" s="1"/>
  <c r="C43"/>
  <c r="E44"/>
  <c r="J45"/>
  <c r="J44" s="1"/>
  <c r="B44"/>
  <c r="E87" l="1"/>
  <c r="E86" s="1"/>
  <c r="E43"/>
  <c r="B43"/>
  <c r="J43" s="1"/>
  <c r="B87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<sst xmlns="http://schemas.openxmlformats.org/spreadsheetml/2006/main" count="120" uniqueCount="120">
  <si>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</si>
  <si>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</si>
  <si>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</si>
  <si>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</si>
  <si>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</si>
  <si>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</si>
  <si>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</si>
  <si>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</si>
  <si>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</si>
  <si>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</si>
  <si>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</si>
  <si>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</si>
  <si>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</si>
  <si>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</si>
  <si>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</si>
  <si>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</si>
  <si>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</si>
  <si>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</si>
  <si>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</si>
  <si>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</si>
  <si>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</si>
  <si>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</si>
  <si>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</si>
  <si>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</si>
  <si>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</si>
  <si>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</si>
  <si>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</si>
  <si>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</si>
  <si>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</si>
  <si>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</si>
  <si>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</si>
  <si>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</si>
  <si>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</si>
  <si>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</si>
  <si>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</si>
  <si>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</si>
  <si>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</si>
  <si>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</si>
  <si>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</si>
  <si>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</si>
  <si>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</si>
  <si>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</si>
  <si>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</si>
  <si>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</si>
  <si>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</si>
  <si>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</si>
  <si>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</si>
  <si>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</si>
  <si>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</si>
  <si>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</si>
  <si>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</si>
  <si>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</si>
  <si>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</si>
  <si>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</si>
  <si>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</si>
  <si>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</si>
  <si>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</si>
  <si>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</si>
  <si>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</si>
  <si>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</si>
  <si>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</si>
  <si>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</si>
  <si>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</si>
  <si>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</si>
  <si>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</si>
  <si>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</si>
  <si>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</si>
  <si>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</si>
  <si>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</si>
  <si>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</si>
  <si>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</si>
  <si>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</si>
  <si>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</si>
  <si>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</si>
  <si>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</si>
  <si>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</si>
  <si>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</si>
  <si>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</si>
  <si>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</si>
  <si>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</si>
  <si>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</si>
  <si>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</si>
  <si>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</si>
  <si>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</si>
  <si>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</si>
  <si>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</si>
  <si>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</si>
  <si>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</si>
  <si>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</si>
  <si>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</si>
  <si>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</si>
  <si>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</si>
  <si>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</si>
  <si>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</si>
  <si>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</si>
  <si>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</si>
  <si>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</si>
  <si>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</si>
  <si>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</si>
  <si>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</si>
  <si>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</si>
  <si>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</si>
  <si>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</si>
  <si>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</si>
  <si>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</si>
  <si>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</si>
  <si>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</si>
  <si>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</si>
  <si>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</si>
  <si>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</si>
  <si>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</si>
  <si>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</si>
  <si>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</si>
  <si>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</si>
  <si>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</si>
  <si>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23/08/13 - VENCIMENTO 30/08/13</t>
  </si>
  <si>
    <t xml:space="preserve">6.3. Revisão de Remuneração pelo Transporte Coletivo </t>
  </si>
  <si>
    <t xml:space="preserve">6.4. Revisão de Remuneração pelo Serviço Atende </t>
  </si>
  <si>
    <t>8.6. Empresa de Transportes Itaquera Brasil S.A - Garagem Tiradentes</t>
  </si>
  <si>
    <t>8.7. Empresa de Transportes Itaquera Brasil S.A - Garagem Pêssego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</si>
</sst>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2" fontId="4" fillId="0" borderId="1" xfId="2" applyNumberFormat="1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609988</v>
      </c>
      <c r="C7" s="9">
        <f t="shared" si="0"/>
        <v>747293</v>
      </c>
      <c r="D7" s="9">
        <f t="shared" si="0"/>
        <v>683086</v>
      </c>
      <c r="E7" s="9">
        <f t="shared" si="0"/>
        <v>517795</v>
      </c>
      <c r="F7" s="9">
        <f t="shared" si="0"/>
        <v>523262</v>
      </c>
      <c r="G7" s="9">
        <f t="shared" si="0"/>
        <v>779310</v>
      </c>
      <c r="H7" s="9">
        <f t="shared" si="0"/>
        <v>1210562</v>
      </c>
      <c r="I7" s="9">
        <f t="shared" si="0"/>
        <v>557778</v>
      </c>
      <c r="J7" s="9">
        <f t="shared" si="0"/>
        <v>5629074</v>
      </c>
    </row>
    <row r="8" spans="1:10" ht="17.25" customHeight="1">
      <c r="A8" s="10" t="s">
        <v>34</v>
      </c>
      <c r="B8" s="11">
        <f>B9+B12</f>
        <v>362845</v>
      </c>
      <c r="C8" s="11">
        <f t="shared" ref="C8:I8" si="1">C9+C12</f>
        <v>458767</v>
      </c>
      <c r="D8" s="11">
        <f t="shared" si="1"/>
        <v>405257</v>
      </c>
      <c r="E8" s="11">
        <f t="shared" si="1"/>
        <v>294290</v>
      </c>
      <c r="F8" s="11">
        <f t="shared" si="1"/>
        <v>311214</v>
      </c>
      <c r="G8" s="11">
        <f t="shared" si="1"/>
        <v>437592</v>
      </c>
      <c r="H8" s="11">
        <f t="shared" si="1"/>
        <v>655270</v>
      </c>
      <c r="I8" s="11">
        <f t="shared" si="1"/>
        <v>343160</v>
      </c>
      <c r="J8" s="11">
        <f t="shared" ref="J8:J23" si="2">SUM(B8:I8)</f>
        <v>3268395</v>
      </c>
    </row>
    <row r="9" spans="1:10" ht="17.25" customHeight="1">
      <c r="A9" s="15" t="s">
        <v>19</v>
      </c>
      <c r="B9" s="13">
        <f>+B10+B11</f>
        <v>47157</v>
      </c>
      <c r="C9" s="13">
        <f t="shared" ref="C9:I9" si="3">+C10+C11</f>
        <v>63770</v>
      </c>
      <c r="D9" s="13">
        <f t="shared" si="3"/>
        <v>53321</v>
      </c>
      <c r="E9" s="13">
        <f t="shared" si="3"/>
        <v>38378</v>
      </c>
      <c r="F9" s="13">
        <f t="shared" si="3"/>
        <v>39700</v>
      </c>
      <c r="G9" s="13">
        <f t="shared" si="3"/>
        <v>49608</v>
      </c>
      <c r="H9" s="13">
        <f t="shared" si="3"/>
        <v>57641</v>
      </c>
      <c r="I9" s="13">
        <f t="shared" si="3"/>
        <v>54979</v>
      </c>
      <c r="J9" s="11">
        <f t="shared" si="2"/>
        <v>404554</v>
      </c>
    </row>
    <row r="10" spans="1:10" ht="17.25" customHeight="1">
      <c r="A10" s="31" t="s">
        <v>20</v>
      </c>
      <c r="B10" s="13">
        <v>47157</v>
      </c>
      <c r="C10" s="13">
        <v>63770</v>
      </c>
      <c r="D10" s="13">
        <v>53321</v>
      </c>
      <c r="E10" s="13">
        <v>38378</v>
      </c>
      <c r="F10" s="13">
        <v>39700</v>
      </c>
      <c r="G10" s="13">
        <v>49608</v>
      </c>
      <c r="H10" s="13">
        <v>57641</v>
      </c>
      <c r="I10" s="13">
        <v>54979</v>
      </c>
      <c r="J10" s="11">
        <f>SUM(B10:I10)</f>
        <v>404554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315688</v>
      </c>
      <c r="C12" s="17">
        <f t="shared" si="4"/>
        <v>394997</v>
      </c>
      <c r="D12" s="17">
        <f t="shared" si="4"/>
        <v>351936</v>
      </c>
      <c r="E12" s="17">
        <f t="shared" si="4"/>
        <v>255912</v>
      </c>
      <c r="F12" s="17">
        <f t="shared" si="4"/>
        <v>271514</v>
      </c>
      <c r="G12" s="17">
        <f t="shared" si="4"/>
        <v>387984</v>
      </c>
      <c r="H12" s="17">
        <f t="shared" si="4"/>
        <v>597629</v>
      </c>
      <c r="I12" s="17">
        <f t="shared" si="4"/>
        <v>288181</v>
      </c>
      <c r="J12" s="11">
        <f t="shared" si="2"/>
        <v>2863841</v>
      </c>
    </row>
    <row r="13" spans="1:10" ht="17.25" customHeight="1">
      <c r="A13" s="14" t="s">
        <v>22</v>
      </c>
      <c r="B13" s="13">
        <v>136223</v>
      </c>
      <c r="C13" s="13">
        <v>183254</v>
      </c>
      <c r="D13" s="13">
        <v>170105</v>
      </c>
      <c r="E13" s="13">
        <v>126325</v>
      </c>
      <c r="F13" s="13">
        <v>127219</v>
      </c>
      <c r="G13" s="13">
        <v>181233</v>
      </c>
      <c r="H13" s="13">
        <v>272729</v>
      </c>
      <c r="I13" s="13">
        <v>124787</v>
      </c>
      <c r="J13" s="11">
        <f t="shared" si="2"/>
        <v>1321875</v>
      </c>
    </row>
    <row r="14" spans="1:10" ht="17.25" customHeight="1">
      <c r="A14" s="14" t="s">
        <v>23</v>
      </c>
      <c r="B14" s="13">
        <v>132407</v>
      </c>
      <c r="C14" s="13">
        <v>147388</v>
      </c>
      <c r="D14" s="13">
        <v>131364</v>
      </c>
      <c r="E14" s="13">
        <v>92102</v>
      </c>
      <c r="F14" s="13">
        <v>106782</v>
      </c>
      <c r="G14" s="13">
        <v>153428</v>
      </c>
      <c r="H14" s="13">
        <v>255018</v>
      </c>
      <c r="I14" s="13">
        <v>119878</v>
      </c>
      <c r="J14" s="11">
        <f t="shared" si="2"/>
        <v>1138367</v>
      </c>
    </row>
    <row r="15" spans="1:10" ht="17.25" customHeight="1">
      <c r="A15" s="14" t="s">
        <v>24</v>
      </c>
      <c r="B15" s="13">
        <v>47058</v>
      </c>
      <c r="C15" s="13">
        <v>64355</v>
      </c>
      <c r="D15" s="13">
        <v>50467</v>
      </c>
      <c r="E15" s="13">
        <v>37485</v>
      </c>
      <c r="F15" s="13">
        <v>37513</v>
      </c>
      <c r="G15" s="13">
        <v>53323</v>
      </c>
      <c r="H15" s="13">
        <v>69882</v>
      </c>
      <c r="I15" s="13">
        <v>43516</v>
      </c>
      <c r="J15" s="11">
        <f t="shared" si="2"/>
        <v>403599</v>
      </c>
    </row>
    <row r="16" spans="1:10" ht="17.25" customHeight="1">
      <c r="A16" s="16" t="s">
        <v>25</v>
      </c>
      <c r="B16" s="11">
        <f>+B17+B18+B19</f>
        <v>208047</v>
      </c>
      <c r="C16" s="11">
        <f t="shared" ref="C16:I16" si="5">+C17+C18+C19</f>
        <v>228515</v>
      </c>
      <c r="D16" s="11">
        <f t="shared" si="5"/>
        <v>211135</v>
      </c>
      <c r="E16" s="11">
        <f t="shared" si="5"/>
        <v>170722</v>
      </c>
      <c r="F16" s="11">
        <f t="shared" si="5"/>
        <v>169058</v>
      </c>
      <c r="G16" s="11">
        <f t="shared" si="5"/>
        <v>287386</v>
      </c>
      <c r="H16" s="11">
        <f t="shared" si="5"/>
        <v>494915</v>
      </c>
      <c r="I16" s="11">
        <f t="shared" si="5"/>
        <v>175982</v>
      </c>
      <c r="J16" s="11">
        <f t="shared" si="2"/>
        <v>1945760</v>
      </c>
    </row>
    <row r="17" spans="1:10" ht="17.25" customHeight="1">
      <c r="A17" s="12" t="s">
        <v>26</v>
      </c>
      <c r="B17" s="13">
        <v>104656</v>
      </c>
      <c r="C17" s="13">
        <v>127528</v>
      </c>
      <c r="D17" s="13">
        <v>119935</v>
      </c>
      <c r="E17" s="13">
        <v>96633</v>
      </c>
      <c r="F17" s="13">
        <v>93021</v>
      </c>
      <c r="G17" s="13">
        <v>155086</v>
      </c>
      <c r="H17" s="13">
        <v>255175</v>
      </c>
      <c r="I17" s="13">
        <v>94499</v>
      </c>
      <c r="J17" s="11">
        <f t="shared" si="2"/>
        <v>1046533</v>
      </c>
    </row>
    <row r="18" spans="1:10" ht="17.25" customHeight="1">
      <c r="A18" s="12" t="s">
        <v>27</v>
      </c>
      <c r="B18" s="13">
        <v>77167</v>
      </c>
      <c r="C18" s="13">
        <v>71998</v>
      </c>
      <c r="D18" s="13">
        <v>66655</v>
      </c>
      <c r="E18" s="13">
        <v>53493</v>
      </c>
      <c r="F18" s="13">
        <v>57820</v>
      </c>
      <c r="G18" s="13">
        <v>100609</v>
      </c>
      <c r="H18" s="13">
        <v>190963</v>
      </c>
      <c r="I18" s="13">
        <v>61196</v>
      </c>
      <c r="J18" s="11">
        <f t="shared" si="2"/>
        <v>679901</v>
      </c>
    </row>
    <row r="19" spans="1:10" ht="17.25" customHeight="1">
      <c r="A19" s="12" t="s">
        <v>28</v>
      </c>
      <c r="B19" s="13">
        <v>26224</v>
      </c>
      <c r="C19" s="13">
        <v>28989</v>
      </c>
      <c r="D19" s="13">
        <v>24545</v>
      </c>
      <c r="E19" s="13">
        <v>20596</v>
      </c>
      <c r="F19" s="13">
        <v>18217</v>
      </c>
      <c r="G19" s="13">
        <v>31691</v>
      </c>
      <c r="H19" s="13">
        <v>48777</v>
      </c>
      <c r="I19" s="13">
        <v>20287</v>
      </c>
      <c r="J19" s="11">
        <f t="shared" si="2"/>
        <v>219326</v>
      </c>
    </row>
    <row r="20" spans="1:10" ht="17.25" customHeight="1">
      <c r="A20" s="16" t="s">
        <v>29</v>
      </c>
      <c r="B20" s="13">
        <v>39096</v>
      </c>
      <c r="C20" s="13">
        <v>60011</v>
      </c>
      <c r="D20" s="13">
        <v>66694</v>
      </c>
      <c r="E20" s="13">
        <v>52783</v>
      </c>
      <c r="F20" s="13">
        <v>42990</v>
      </c>
      <c r="G20" s="13">
        <v>54332</v>
      </c>
      <c r="H20" s="13">
        <v>60377</v>
      </c>
      <c r="I20" s="13">
        <v>30579</v>
      </c>
      <c r="J20" s="11">
        <f t="shared" si="2"/>
        <v>406862</v>
      </c>
    </row>
    <row r="21" spans="1:10" ht="17.25" customHeight="1">
      <c r="A21" s="12" t="s">
        <v>30</v>
      </c>
      <c r="B21" s="13">
        <f>ROUND(B$20*0.57,0)</f>
        <v>22285</v>
      </c>
      <c r="C21" s="13">
        <f>ROUND(C$20*0.57,0)</f>
        <v>34206</v>
      </c>
      <c r="D21" s="13">
        <f t="shared" ref="D21:I21" si="6">ROUND(D$20*0.57,0)</f>
        <v>38016</v>
      </c>
      <c r="E21" s="13">
        <f t="shared" si="6"/>
        <v>30086</v>
      </c>
      <c r="F21" s="13">
        <f t="shared" si="6"/>
        <v>24504</v>
      </c>
      <c r="G21" s="13">
        <f t="shared" si="6"/>
        <v>30969</v>
      </c>
      <c r="H21" s="13">
        <f t="shared" si="6"/>
        <v>34415</v>
      </c>
      <c r="I21" s="13">
        <f t="shared" si="6"/>
        <v>17430</v>
      </c>
      <c r="J21" s="11">
        <f t="shared" si="2"/>
        <v>231911</v>
      </c>
    </row>
    <row r="22" spans="1:10" ht="17.25" customHeight="1">
      <c r="A22" s="12" t="s">
        <v>31</v>
      </c>
      <c r="B22" s="13">
        <f>ROUND(B$20*0.43,0)</f>
        <v>16811</v>
      </c>
      <c r="C22" s="13">
        <f t="shared" ref="C22:I22" si="7">ROUND(C$20*0.43,0)</f>
        <v>25805</v>
      </c>
      <c r="D22" s="13">
        <f t="shared" si="7"/>
        <v>28678</v>
      </c>
      <c r="E22" s="13">
        <f t="shared" si="7"/>
        <v>22697</v>
      </c>
      <c r="F22" s="13">
        <f t="shared" si="7"/>
        <v>18486</v>
      </c>
      <c r="G22" s="13">
        <f t="shared" si="7"/>
        <v>23363</v>
      </c>
      <c r="H22" s="13">
        <f t="shared" si="7"/>
        <v>25962</v>
      </c>
      <c r="I22" s="13">
        <f t="shared" si="7"/>
        <v>13149</v>
      </c>
      <c r="J22" s="11">
        <f t="shared" si="2"/>
        <v>174951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8057</v>
      </c>
      <c r="J23" s="11">
        <f t="shared" si="2"/>
        <v>8057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7902.14</v>
      </c>
      <c r="J31" s="24">
        <f t="shared" ref="J31:J71" si="9">SUM(B31:I31)</f>
        <v>7902.14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39">
        <v>24800.6</v>
      </c>
      <c r="C36" s="39">
        <v>34365.49</v>
      </c>
      <c r="D36" s="39">
        <v>34811.599999999999</v>
      </c>
      <c r="E36" s="39">
        <v>24860.21</v>
      </c>
      <c r="F36" s="39">
        <v>21745.58</v>
      </c>
      <c r="G36" s="39">
        <v>33633.32</v>
      </c>
      <c r="H36" s="39">
        <v>44483.83</v>
      </c>
      <c r="I36" s="39">
        <v>24389.25</v>
      </c>
      <c r="J36" s="39">
        <f t="shared" ref="J36" si="10">SUM(B36:I36)</f>
        <v>243089.88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38">
        <f>ROUND(G41*G40,2)</f>
        <v>3122.22</v>
      </c>
      <c r="H39" s="38">
        <f>ROUND(H41*H40,2)</f>
        <v>1469.28</v>
      </c>
      <c r="I39" s="20">
        <v>0</v>
      </c>
      <c r="J39" s="24">
        <f t="shared" si="9"/>
        <v>4591.5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65">
        <v>51</v>
      </c>
      <c r="H40" s="65">
        <v>24</v>
      </c>
      <c r="I40" s="20">
        <v>0</v>
      </c>
      <c r="J40" s="65">
        <f t="shared" si="9"/>
        <v>75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38">
        <v>61.22</v>
      </c>
      <c r="H41" s="38">
        <v>61.22</v>
      </c>
      <c r="I41" s="20">
        <v>0</v>
      </c>
      <c r="J41" s="20"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1425033.5</v>
      </c>
      <c r="C43" s="23">
        <f t="shared" ref="C43:I43" si="11">+C44+C52</f>
        <v>1990529.14</v>
      </c>
      <c r="D43" s="23">
        <f t="shared" si="11"/>
        <v>1918313.7500000002</v>
      </c>
      <c r="E43" s="23">
        <f t="shared" si="11"/>
        <v>1449054.22</v>
      </c>
      <c r="F43" s="23">
        <f t="shared" si="11"/>
        <v>1264248.1800000002</v>
      </c>
      <c r="G43" s="23">
        <f t="shared" si="11"/>
        <v>1931033.08</v>
      </c>
      <c r="H43" s="23">
        <f t="shared" si="11"/>
        <v>2578503.0299999998</v>
      </c>
      <c r="I43" s="23">
        <f t="shared" si="11"/>
        <v>1310163.2</v>
      </c>
      <c r="J43" s="23">
        <f t="shared" si="9"/>
        <v>13866878.099999998</v>
      </c>
    </row>
    <row r="44" spans="1:10" ht="17.25" customHeight="1">
      <c r="A44" s="16" t="s">
        <v>52</v>
      </c>
      <c r="B44" s="24">
        <f>SUM(B45:B51)</f>
        <v>1410022.35</v>
      </c>
      <c r="C44" s="24">
        <f t="shared" ref="C44:J44" si="12">SUM(C45:C51)</f>
        <v>1969962.2</v>
      </c>
      <c r="D44" s="24">
        <f t="shared" si="12"/>
        <v>1897928.6700000002</v>
      </c>
      <c r="E44" s="24">
        <f t="shared" si="12"/>
        <v>1430088.53</v>
      </c>
      <c r="F44" s="24">
        <f t="shared" si="12"/>
        <v>1244975.1600000001</v>
      </c>
      <c r="G44" s="24">
        <f t="shared" si="12"/>
        <v>1913022.3</v>
      </c>
      <c r="H44" s="24">
        <f t="shared" si="12"/>
        <v>2553148.0699999998</v>
      </c>
      <c r="I44" s="24">
        <f t="shared" si="12"/>
        <v>1294989.23</v>
      </c>
      <c r="J44" s="24">
        <f t="shared" si="12"/>
        <v>13714136.510000002</v>
      </c>
    </row>
    <row r="45" spans="1:10" ht="17.25" customHeight="1">
      <c r="A45" s="37" t="s">
        <v>53</v>
      </c>
      <c r="B45" s="24">
        <f t="shared" ref="B45:I45" si="13">ROUND(B26*B7,2)</f>
        <v>1385221.75</v>
      </c>
      <c r="C45" s="24">
        <f t="shared" si="13"/>
        <v>1931304.03</v>
      </c>
      <c r="D45" s="24">
        <f t="shared" si="13"/>
        <v>1863117.07</v>
      </c>
      <c r="E45" s="24">
        <f t="shared" si="13"/>
        <v>1387172.81</v>
      </c>
      <c r="F45" s="24">
        <f t="shared" si="13"/>
        <v>1223229.58</v>
      </c>
      <c r="G45" s="24">
        <f t="shared" si="13"/>
        <v>1876266.76</v>
      </c>
      <c r="H45" s="24">
        <f t="shared" si="13"/>
        <v>2507194.96</v>
      </c>
      <c r="I45" s="24">
        <f t="shared" si="13"/>
        <v>1262697.8400000001</v>
      </c>
      <c r="J45" s="24">
        <f t="shared" si="9"/>
        <v>13436204.800000001</v>
      </c>
    </row>
    <row r="46" spans="1:10" ht="17.25" customHeight="1">
      <c r="A46" s="37" t="s">
        <v>54</v>
      </c>
      <c r="B46" s="20">
        <v>0</v>
      </c>
      <c r="C46" s="24">
        <f>ROUND(C27*C7,2)</f>
        <v>4292.68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4292.68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29213.99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29213.99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-11158.48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-11158.48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7902.14</v>
      </c>
      <c r="J49" s="24">
        <f>SUM(B49:I49)</f>
        <v>7902.14</v>
      </c>
    </row>
    <row r="50" spans="1:10" ht="17.25" customHeight="1">
      <c r="A50" s="12" t="s">
        <v>58</v>
      </c>
      <c r="B50" s="39">
        <v>24800.6</v>
      </c>
      <c r="C50" s="39">
        <v>34365.49</v>
      </c>
      <c r="D50" s="39">
        <v>34811.599999999999</v>
      </c>
      <c r="E50" s="39">
        <v>24860.21</v>
      </c>
      <c r="F50" s="39">
        <v>21745.58</v>
      </c>
      <c r="G50" s="39">
        <v>33633.32</v>
      </c>
      <c r="H50" s="39">
        <v>44483.83</v>
      </c>
      <c r="I50" s="39">
        <v>24389.25</v>
      </c>
      <c r="J50" s="39">
        <f t="shared" si="9"/>
        <v>243089.88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39">
        <v>3122.22</v>
      </c>
      <c r="H51" s="39">
        <v>1469.28</v>
      </c>
      <c r="I51" s="20">
        <v>0</v>
      </c>
      <c r="J51" s="39">
        <f t="shared" si="9"/>
        <v>4591.5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4">+B57+B64+B83+B84</f>
        <v>-269416.78999999998</v>
      </c>
      <c r="C56" s="38">
        <f t="shared" si="14"/>
        <v>-229482.19999999998</v>
      </c>
      <c r="D56" s="38">
        <f t="shared" si="14"/>
        <v>-408486.79000000004</v>
      </c>
      <c r="E56" s="38">
        <f t="shared" si="14"/>
        <v>-172565.47999999998</v>
      </c>
      <c r="F56" s="38">
        <f t="shared" si="14"/>
        <v>-314946.08999999997</v>
      </c>
      <c r="G56" s="38">
        <f t="shared" si="14"/>
        <v>-308037.95</v>
      </c>
      <c r="H56" s="38">
        <f t="shared" si="14"/>
        <v>-410107.69999999995</v>
      </c>
      <c r="I56" s="38">
        <f t="shared" si="14"/>
        <v>-212777.48</v>
      </c>
      <c r="J56" s="38">
        <f t="shared" si="9"/>
        <v>-2325820.48</v>
      </c>
    </row>
    <row r="57" spans="1:10" ht="18.75" customHeight="1">
      <c r="A57" s="16" t="s">
        <v>102</v>
      </c>
      <c r="B57" s="38">
        <f t="shared" ref="B57:I57" si="15">B58+B59+B60+B61+B62+B63</f>
        <v>-234247.8</v>
      </c>
      <c r="C57" s="38">
        <f t="shared" si="15"/>
        <v>-200022.93</v>
      </c>
      <c r="D57" s="38">
        <f t="shared" si="15"/>
        <v>-185475.41</v>
      </c>
      <c r="E57" s="38">
        <f t="shared" si="15"/>
        <v>-115134</v>
      </c>
      <c r="F57" s="38">
        <f t="shared" si="15"/>
        <v>-221770.72</v>
      </c>
      <c r="G57" s="38">
        <f t="shared" si="15"/>
        <v>-235172.75</v>
      </c>
      <c r="H57" s="38">
        <f t="shared" si="15"/>
        <v>-236822.52</v>
      </c>
      <c r="I57" s="38">
        <f t="shared" si="15"/>
        <v>-166692.25</v>
      </c>
      <c r="J57" s="38">
        <f t="shared" si="9"/>
        <v>-1595338.38</v>
      </c>
    </row>
    <row r="58" spans="1:10" ht="18.75" customHeight="1">
      <c r="A58" s="12" t="s">
        <v>103</v>
      </c>
      <c r="B58" s="38">
        <f>-ROUND(B9*$D$3,2)</f>
        <v>-141471</v>
      </c>
      <c r="C58" s="38">
        <f t="shared" ref="C58:I58" si="16">-ROUND(C9*$D$3,2)</f>
        <v>-191310</v>
      </c>
      <c r="D58" s="38">
        <f t="shared" si="16"/>
        <v>-159963</v>
      </c>
      <c r="E58" s="38">
        <f t="shared" si="16"/>
        <v>-115134</v>
      </c>
      <c r="F58" s="38">
        <f t="shared" si="16"/>
        <v>-119100</v>
      </c>
      <c r="G58" s="38">
        <f t="shared" si="16"/>
        <v>-148824</v>
      </c>
      <c r="H58" s="38">
        <f t="shared" si="16"/>
        <v>-172923</v>
      </c>
      <c r="I58" s="38">
        <f t="shared" si="16"/>
        <v>-164937</v>
      </c>
      <c r="J58" s="38">
        <f t="shared" si="9"/>
        <v>-1213662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-3204</v>
      </c>
      <c r="C60" s="52">
        <v>-1473</v>
      </c>
      <c r="D60" s="52">
        <v>-1203</v>
      </c>
      <c r="E60" s="20">
        <v>0</v>
      </c>
      <c r="F60" s="52">
        <v>-1842</v>
      </c>
      <c r="G60" s="52">
        <v>-945</v>
      </c>
      <c r="H60" s="52">
        <v>-738</v>
      </c>
      <c r="I60" s="52">
        <v>-324</v>
      </c>
      <c r="J60" s="38">
        <f t="shared" si="9"/>
        <v>-9729</v>
      </c>
    </row>
    <row r="61" spans="1:10" ht="18.75" customHeight="1">
      <c r="A61" s="12" t="s">
        <v>64</v>
      </c>
      <c r="B61" s="52">
        <v>-2340</v>
      </c>
      <c r="C61" s="52">
        <v>-1017</v>
      </c>
      <c r="D61" s="52">
        <v>-1107</v>
      </c>
      <c r="E61" s="20">
        <v>0</v>
      </c>
      <c r="F61" s="52">
        <v>-1833</v>
      </c>
      <c r="G61" s="52">
        <v>-522</v>
      </c>
      <c r="H61" s="52">
        <v>-207</v>
      </c>
      <c r="I61" s="52">
        <v>-330</v>
      </c>
      <c r="J61" s="38">
        <f t="shared" si="9"/>
        <v>-7356</v>
      </c>
    </row>
    <row r="62" spans="1:10" ht="18.75" customHeight="1">
      <c r="A62" s="12" t="s">
        <v>65</v>
      </c>
      <c r="B62" s="52">
        <v>-87176.8</v>
      </c>
      <c r="C62" s="52">
        <v>-6138.93</v>
      </c>
      <c r="D62" s="52">
        <v>-23202.41</v>
      </c>
      <c r="E62" s="20">
        <v>0</v>
      </c>
      <c r="F62" s="52">
        <v>-98827.72</v>
      </c>
      <c r="G62" s="52">
        <v>-84881.75</v>
      </c>
      <c r="H62" s="52">
        <v>-62954.52</v>
      </c>
      <c r="I62" s="52">
        <v>-1101.25</v>
      </c>
      <c r="J62" s="38">
        <f>SUM(B62:I62)</f>
        <v>-364283.38</v>
      </c>
    </row>
    <row r="63" spans="1:10" ht="18.75" customHeight="1">
      <c r="A63" s="12" t="s">
        <v>66</v>
      </c>
      <c r="B63" s="52">
        <v>-56</v>
      </c>
      <c r="C63" s="52">
        <v>-84</v>
      </c>
      <c r="D63" s="20">
        <v>0</v>
      </c>
      <c r="E63" s="20">
        <v>0</v>
      </c>
      <c r="F63" s="52">
        <v>-168</v>
      </c>
      <c r="G63" s="20">
        <v>0</v>
      </c>
      <c r="H63" s="20">
        <v>0</v>
      </c>
      <c r="I63" s="20">
        <v>0</v>
      </c>
      <c r="J63" s="38">
        <f t="shared" si="9"/>
        <v>-308</v>
      </c>
    </row>
    <row r="64" spans="1:10" ht="18.75" customHeight="1">
      <c r="A64" s="16" t="s">
        <v>107</v>
      </c>
      <c r="B64" s="52">
        <f>SUM(B65:B82)</f>
        <v>-35168.99</v>
      </c>
      <c r="C64" s="52">
        <f t="shared" ref="C64:I64" si="17">SUM(C65:C82)</f>
        <v>-29459.27</v>
      </c>
      <c r="D64" s="52">
        <f t="shared" si="17"/>
        <v>-223011.38</v>
      </c>
      <c r="E64" s="52">
        <f t="shared" si="17"/>
        <v>-57431.479999999996</v>
      </c>
      <c r="F64" s="52">
        <f t="shared" si="17"/>
        <v>-93175.37</v>
      </c>
      <c r="G64" s="52">
        <f t="shared" si="17"/>
        <v>-72865.2</v>
      </c>
      <c r="H64" s="52">
        <f t="shared" si="17"/>
        <v>-173285.18</v>
      </c>
      <c r="I64" s="52">
        <f t="shared" si="17"/>
        <v>-46085.23</v>
      </c>
      <c r="J64" s="38">
        <f t="shared" si="9"/>
        <v>-730482.1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38">
        <v>-21750</v>
      </c>
      <c r="C71" s="38">
        <v>-9760</v>
      </c>
      <c r="D71" s="38">
        <v>-203497.45</v>
      </c>
      <c r="E71" s="20">
        <v>0</v>
      </c>
      <c r="F71" s="38">
        <v>-78743.45</v>
      </c>
      <c r="G71" s="38">
        <v>-54738.18</v>
      </c>
      <c r="H71" s="38">
        <v>-146211.53</v>
      </c>
      <c r="I71" s="38">
        <v>-32843.72</v>
      </c>
      <c r="J71" s="53">
        <f t="shared" si="9"/>
        <v>-547544.32999999996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116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ref="J83:J90" si="18">SUM(B83:I83)</f>
        <v>0</v>
      </c>
    </row>
    <row r="84" spans="1:10" ht="18.75" customHeight="1">
      <c r="A84" s="16" t="s">
        <v>117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8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8.75" customHeight="1">
      <c r="A86" s="16" t="s">
        <v>111</v>
      </c>
      <c r="B86" s="25">
        <f t="shared" ref="B86:I86" si="19">+B87+B88</f>
        <v>1155616.71</v>
      </c>
      <c r="C86" s="25">
        <f t="shared" si="19"/>
        <v>1761046.94</v>
      </c>
      <c r="D86" s="25">
        <f t="shared" si="19"/>
        <v>1509826.9600000004</v>
      </c>
      <c r="E86" s="25">
        <f t="shared" si="19"/>
        <v>1276488.74</v>
      </c>
      <c r="F86" s="25">
        <f t="shared" si="19"/>
        <v>949302.0900000002</v>
      </c>
      <c r="G86" s="25">
        <f t="shared" si="19"/>
        <v>1622995.1300000001</v>
      </c>
      <c r="H86" s="25">
        <f t="shared" si="19"/>
        <v>2168395.3299999996</v>
      </c>
      <c r="I86" s="25">
        <f t="shared" si="19"/>
        <v>1097385.72</v>
      </c>
      <c r="J86" s="53">
        <f t="shared" si="18"/>
        <v>11541057.620000001</v>
      </c>
    </row>
    <row r="87" spans="1:10" ht="18.75" customHeight="1">
      <c r="A87" s="16" t="s">
        <v>110</v>
      </c>
      <c r="B87" s="25">
        <f>+B44+B57+B64+B83</f>
        <v>1140605.56</v>
      </c>
      <c r="C87" s="25">
        <f t="shared" ref="C87:I87" si="20">+C44+C57+C64+C83</f>
        <v>1740480</v>
      </c>
      <c r="D87" s="25">
        <f t="shared" si="20"/>
        <v>1489441.8800000004</v>
      </c>
      <c r="E87" s="25">
        <f t="shared" si="20"/>
        <v>1257523.05</v>
      </c>
      <c r="F87" s="25">
        <f t="shared" si="20"/>
        <v>930029.07000000018</v>
      </c>
      <c r="G87" s="25">
        <f t="shared" si="20"/>
        <v>1604984.35</v>
      </c>
      <c r="H87" s="25">
        <f t="shared" si="20"/>
        <v>2143040.3699999996</v>
      </c>
      <c r="I87" s="25">
        <f t="shared" si="20"/>
        <v>1082211.75</v>
      </c>
      <c r="J87" s="53">
        <f t="shared" si="18"/>
        <v>11388316.029999999</v>
      </c>
    </row>
    <row r="88" spans="1:10" ht="18.75" customHeight="1">
      <c r="A88" s="16" t="s">
        <v>114</v>
      </c>
      <c r="B88" s="25">
        <f t="shared" ref="B88:I88" si="21">IF(+B52+B84+B89&lt;0,0,(B52+B84+B89))</f>
        <v>15011.15</v>
      </c>
      <c r="C88" s="25">
        <f t="shared" si="21"/>
        <v>20566.939999999999</v>
      </c>
      <c r="D88" s="25">
        <f t="shared" si="21"/>
        <v>20385.080000000002</v>
      </c>
      <c r="E88" s="20">
        <f t="shared" si="21"/>
        <v>18965.689999999999</v>
      </c>
      <c r="F88" s="25">
        <f t="shared" si="21"/>
        <v>19273.02</v>
      </c>
      <c r="G88" s="20">
        <f t="shared" si="21"/>
        <v>18010.78</v>
      </c>
      <c r="H88" s="25">
        <f t="shared" si="21"/>
        <v>25354.959999999999</v>
      </c>
      <c r="I88" s="20">
        <f t="shared" si="21"/>
        <v>15173.97</v>
      </c>
      <c r="J88" s="53">
        <f t="shared" si="18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8"/>
        <v>0</v>
      </c>
    </row>
    <row r="90" spans="1:10" ht="18" customHeight="1">
      <c r="A90" s="16" t="s">
        <v>113</v>
      </c>
      <c r="B90" s="20">
        <f t="shared" ref="B90:I90" si="22">IF(+B84+B52+B89&gt;0,0,(B84+B52+B89))</f>
        <v>0</v>
      </c>
      <c r="C90" s="20">
        <f t="shared" si="22"/>
        <v>0</v>
      </c>
      <c r="D90" s="20">
        <f t="shared" si="22"/>
        <v>0</v>
      </c>
      <c r="E90" s="20">
        <f t="shared" si="22"/>
        <v>0</v>
      </c>
      <c r="F90" s="20">
        <f t="shared" si="22"/>
        <v>0</v>
      </c>
      <c r="G90" s="20">
        <f t="shared" si="22"/>
        <v>0</v>
      </c>
      <c r="H90" s="20">
        <f t="shared" si="22"/>
        <v>0</v>
      </c>
      <c r="I90" s="20">
        <f t="shared" si="22"/>
        <v>0</v>
      </c>
      <c r="J90" s="20">
        <f t="shared" si="18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11541057.600000003</v>
      </c>
    </row>
    <row r="95" spans="1:10" ht="18.75" customHeight="1">
      <c r="A95" s="27" t="s">
        <v>83</v>
      </c>
      <c r="B95" s="28">
        <v>135915.56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3">SUM(B95:I95)</f>
        <v>135915.56</v>
      </c>
    </row>
    <row r="96" spans="1:10" ht="18.75" customHeight="1">
      <c r="A96" s="27" t="s">
        <v>84</v>
      </c>
      <c r="B96" s="28">
        <v>1019701.15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3"/>
        <v>1019701.15</v>
      </c>
    </row>
    <row r="97" spans="1:10" ht="18.75" customHeight="1">
      <c r="A97" s="27" t="s">
        <v>85</v>
      </c>
      <c r="B97" s="44">
        <v>0</v>
      </c>
      <c r="C97" s="28">
        <f>+C86</f>
        <v>1761046.94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3"/>
        <v>1761046.94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1509826.9600000004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3"/>
        <v>1509826.9600000004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337519.17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3"/>
        <v>337519.17</v>
      </c>
    </row>
    <row r="100" spans="1:10" ht="18.75" customHeight="1">
      <c r="A100" s="27" t="s">
        <v>118</v>
      </c>
      <c r="B100" s="44">
        <v>0</v>
      </c>
      <c r="C100" s="44">
        <v>0</v>
      </c>
      <c r="D100" s="44">
        <v>0</v>
      </c>
      <c r="E100" s="28">
        <v>539007.18999999994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3"/>
        <v>539007.18999999994</v>
      </c>
    </row>
    <row r="101" spans="1:10" ht="18.75" customHeight="1">
      <c r="A101" s="27" t="s">
        <v>119</v>
      </c>
      <c r="B101" s="44">
        <v>0</v>
      </c>
      <c r="C101" s="44">
        <v>0</v>
      </c>
      <c r="D101" s="44">
        <v>0</v>
      </c>
      <c r="E101" s="28">
        <v>384369.07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3"/>
        <v>384369.07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15593.29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3"/>
        <v>15593.29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949302.0900000002</v>
      </c>
      <c r="G103" s="44">
        <v>0</v>
      </c>
      <c r="H103" s="44">
        <v>0</v>
      </c>
      <c r="I103" s="44">
        <v>0</v>
      </c>
      <c r="J103" s="45">
        <f t="shared" si="23"/>
        <v>949302.0900000002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197711.42</v>
      </c>
      <c r="H104" s="44">
        <v>0</v>
      </c>
      <c r="I104" s="44">
        <v>0</v>
      </c>
      <c r="J104" s="45">
        <f t="shared" si="23"/>
        <v>197711.42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277595.2</v>
      </c>
      <c r="H105" s="44">
        <v>0</v>
      </c>
      <c r="I105" s="44">
        <v>0</v>
      </c>
      <c r="J105" s="45">
        <f t="shared" si="23"/>
        <v>277595.2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390894.27</v>
      </c>
      <c r="H106" s="44">
        <v>0</v>
      </c>
      <c r="I106" s="44">
        <v>0</v>
      </c>
      <c r="J106" s="45">
        <f t="shared" si="23"/>
        <v>390894.27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756794.24</v>
      </c>
      <c r="H107" s="44">
        <v>0</v>
      </c>
      <c r="I107" s="44">
        <v>0</v>
      </c>
      <c r="J107" s="45">
        <f t="shared" si="23"/>
        <v>756794.24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636166.71</v>
      </c>
      <c r="I108" s="44">
        <v>0</v>
      </c>
      <c r="J108" s="45">
        <f t="shared" si="23"/>
        <v>636166.71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50757.46</v>
      </c>
      <c r="I109" s="44">
        <v>0</v>
      </c>
      <c r="J109" s="45">
        <f t="shared" si="23"/>
        <v>50757.46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373051.61</v>
      </c>
      <c r="I110" s="44">
        <v>0</v>
      </c>
      <c r="J110" s="45">
        <f t="shared" si="23"/>
        <v>373051.61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317840.55</v>
      </c>
      <c r="I111" s="44">
        <v>0</v>
      </c>
      <c r="J111" s="45">
        <f t="shared" si="23"/>
        <v>317840.55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790579</v>
      </c>
      <c r="I112" s="44">
        <v>0</v>
      </c>
      <c r="J112" s="45">
        <f t="shared" si="23"/>
        <v>790579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71000</v>
      </c>
      <c r="J113" s="45">
        <f t="shared" si="23"/>
        <v>71000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356107.25</v>
      </c>
      <c r="J114" s="45">
        <f t="shared" si="23"/>
        <v>356107.25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670278.47</v>
      </c>
      <c r="J115" s="48">
        <f t="shared" si="23"/>
        <v>670278.47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2013-08-29T20:38:27Z</dcterms:modified>
</cp:coreProperties>
</file>