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I56" s="1"/>
  <c r="J58"/>
  <c r="J59"/>
  <c r="C64"/>
  <c r="D64"/>
  <c r="E64"/>
  <c r="F64"/>
  <c r="G64"/>
  <c r="H64"/>
  <c r="J65"/>
  <c r="J66"/>
  <c r="J67"/>
  <c r="J81"/>
  <c r="J83"/>
  <c r="J84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H56"/>
  <c r="D56"/>
  <c r="C56"/>
  <c r="G56"/>
  <c r="J64"/>
  <c r="F56"/>
  <c r="E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I87"/>
  <c r="I86" s="1"/>
  <c r="I43"/>
  <c r="G87"/>
  <c r="G86" s="1"/>
  <c r="G43"/>
  <c r="E48"/>
  <c r="J48" s="1"/>
  <c r="E45"/>
  <c r="E44" s="1"/>
  <c r="C45"/>
  <c r="C46"/>
  <c r="J46" s="1"/>
  <c r="J9"/>
  <c r="J56" l="1"/>
  <c r="C44"/>
  <c r="E87"/>
  <c r="E86" s="1"/>
  <c r="E43"/>
  <c r="J45"/>
  <c r="J44" s="1"/>
  <c r="B44"/>
  <c r="B43" l="1"/>
  <c r="B87"/>
  <c r="C87"/>
  <c r="C86" s="1"/>
  <c r="C97" s="1"/>
  <c r="J97" s="1"/>
  <c r="J94" s="1"/>
  <c r="C43"/>
  <c r="J43" l="1"/>
  <c r="B86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<sst xmlns="http://schemas.openxmlformats.org/spreadsheetml/2006/main" count="120" uniqueCount="120">
  <si>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</si>
  <si>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</si>
  <si>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</si>
  <si>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</si>
  <si>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</si>
  <si>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</si>
  <si>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</si>
  <si>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</si>
  <si>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</si>
  <si>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</si>
  <si>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</si>
  <si>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</si>
  <si>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</si>
  <si>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</si>
  <si>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</si>
  <si>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</si>
  <si>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</si>
  <si>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</si>
  <si>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</si>
  <si>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</si>
  <si>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</si>
  <si>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</si>
  <si>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</si>
  <si>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</si>
  <si>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</si>
  <si>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</si>
  <si>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</si>
  <si>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</si>
  <si>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</si>
  <si>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</si>
  <si>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</si>
  <si>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</si>
  <si>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</si>
  <si>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</si>
  <si>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</si>
  <si>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</si>
  <si>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</si>
  <si>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</si>
  <si>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</si>
  <si>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</si>
  <si>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</si>
  <si>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</si>
  <si>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</si>
  <si>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</si>
  <si>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</si>
  <si>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</si>
  <si>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</si>
  <si>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</si>
  <si>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</si>
  <si>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</si>
  <si>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</si>
  <si>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</si>
  <si>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</si>
  <si>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</si>
  <si>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</si>
  <si>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</si>
  <si>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</si>
  <si>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</si>
  <si>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</si>
  <si>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</si>
  <si>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</si>
  <si>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</si>
  <si>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</si>
  <si>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</si>
  <si>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</si>
  <si>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</si>
  <si>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</si>
  <si>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</si>
  <si>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</si>
  <si>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</si>
  <si>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</si>
  <si>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</si>
  <si>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</si>
  <si>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</si>
  <si>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</si>
  <si>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</si>
  <si>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</si>
  <si>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</si>
  <si>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</si>
  <si>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</si>
  <si>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</si>
  <si>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</si>
  <si>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</si>
  <si>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</si>
  <si>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</si>
  <si>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</si>
  <si>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</si>
  <si>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</si>
  <si>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</si>
  <si>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</si>
  <si>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</si>
  <si>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</si>
  <si>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</si>
  <si>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</si>
  <si>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</si>
  <si>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</si>
  <si>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</si>
  <si>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</si>
  <si>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</si>
  <si>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</si>
  <si>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</si>
  <si>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</si>
  <si>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</si>
  <si>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</si>
  <si>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</si>
  <si>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</si>
  <si>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</si>
  <si>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</si>
  <si>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</si>
  <si>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</si>
  <si>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</si>
  <si>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</si>
  <si>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</si>
  <si>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</si>
  <si>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</si>
  <si>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25/08/13 - VENCIMENTO 30/08/13</t>
  </si>
  <si>
    <t xml:space="preserve">6.3. Revisão de Remuneração pelo Transporte Coletivo </t>
  </si>
  <si>
    <t xml:space="preserve">6.4. Revisão de Remuneração pelo Serviço Atende </t>
  </si>
  <si>
    <t>8.6. Empresa de Transportes Itaquera Brasil S.A - Garagem Tiradentes</t>
  </si>
  <si>
    <t>8.7. Empresa de Transportes Itaquera Brasil S.A - Garagem Pêssego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</si>
</sst>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192912</v>
      </c>
      <c r="C7" s="9">
        <f t="shared" si="0"/>
        <v>234036</v>
      </c>
      <c r="D7" s="9">
        <f t="shared" si="0"/>
        <v>223197</v>
      </c>
      <c r="E7" s="9">
        <f t="shared" si="0"/>
        <v>176041</v>
      </c>
      <c r="F7" s="9">
        <f t="shared" si="0"/>
        <v>137991</v>
      </c>
      <c r="G7" s="9">
        <f t="shared" si="0"/>
        <v>274273</v>
      </c>
      <c r="H7" s="9">
        <f t="shared" si="0"/>
        <v>404554</v>
      </c>
      <c r="I7" s="9">
        <f t="shared" si="0"/>
        <v>141787</v>
      </c>
      <c r="J7" s="9">
        <f t="shared" si="0"/>
        <v>1784791</v>
      </c>
    </row>
    <row r="8" spans="1:10" ht="17.25" customHeight="1">
      <c r="A8" s="10" t="s">
        <v>34</v>
      </c>
      <c r="B8" s="11">
        <f>B9+B12</f>
        <v>109761</v>
      </c>
      <c r="C8" s="11">
        <f t="shared" ref="C8:I8" si="1">C9+C12</f>
        <v>139016</v>
      </c>
      <c r="D8" s="11">
        <f t="shared" si="1"/>
        <v>128170</v>
      </c>
      <c r="E8" s="11">
        <f t="shared" si="1"/>
        <v>97141</v>
      </c>
      <c r="F8" s="11">
        <f t="shared" si="1"/>
        <v>79881</v>
      </c>
      <c r="G8" s="11">
        <f t="shared" si="1"/>
        <v>144394</v>
      </c>
      <c r="H8" s="11">
        <f t="shared" si="1"/>
        <v>210118</v>
      </c>
      <c r="I8" s="11">
        <f t="shared" si="1"/>
        <v>85980</v>
      </c>
      <c r="J8" s="11">
        <f t="shared" ref="J8:J23" si="2">SUM(B8:I8)</f>
        <v>994461</v>
      </c>
    </row>
    <row r="9" spans="1:10" ht="17.25" customHeight="1">
      <c r="A9" s="15" t="s">
        <v>19</v>
      </c>
      <c r="B9" s="13">
        <f>+B10+B11</f>
        <v>23401</v>
      </c>
      <c r="C9" s="13">
        <f t="shared" ref="C9:I9" si="3">+C10+C11</f>
        <v>31829</v>
      </c>
      <c r="D9" s="13">
        <f t="shared" si="3"/>
        <v>29015</v>
      </c>
      <c r="E9" s="13">
        <f t="shared" si="3"/>
        <v>21383</v>
      </c>
      <c r="F9" s="13">
        <f t="shared" si="3"/>
        <v>16916</v>
      </c>
      <c r="G9" s="13">
        <f t="shared" si="3"/>
        <v>26485</v>
      </c>
      <c r="H9" s="13">
        <f t="shared" si="3"/>
        <v>30113</v>
      </c>
      <c r="I9" s="13">
        <f t="shared" si="3"/>
        <v>19785</v>
      </c>
      <c r="J9" s="11">
        <f t="shared" si="2"/>
        <v>198927</v>
      </c>
    </row>
    <row r="10" spans="1:10" ht="17.25" customHeight="1">
      <c r="A10" s="31" t="s">
        <v>20</v>
      </c>
      <c r="B10" s="13">
        <v>23401</v>
      </c>
      <c r="C10" s="13">
        <v>31829</v>
      </c>
      <c r="D10" s="13">
        <v>29015</v>
      </c>
      <c r="E10" s="13">
        <v>21383</v>
      </c>
      <c r="F10" s="13">
        <v>16916</v>
      </c>
      <c r="G10" s="13">
        <v>26485</v>
      </c>
      <c r="H10" s="13">
        <v>30113</v>
      </c>
      <c r="I10" s="13">
        <v>19785</v>
      </c>
      <c r="J10" s="11">
        <f>SUM(B10:I10)</f>
        <v>198927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86360</v>
      </c>
      <c r="C12" s="17">
        <f t="shared" si="4"/>
        <v>107187</v>
      </c>
      <c r="D12" s="17">
        <f t="shared" si="4"/>
        <v>99155</v>
      </c>
      <c r="E12" s="17">
        <f t="shared" si="4"/>
        <v>75758</v>
      </c>
      <c r="F12" s="17">
        <f t="shared" si="4"/>
        <v>62965</v>
      </c>
      <c r="G12" s="17">
        <f t="shared" si="4"/>
        <v>117909</v>
      </c>
      <c r="H12" s="17">
        <f t="shared" si="4"/>
        <v>180005</v>
      </c>
      <c r="I12" s="17">
        <f t="shared" si="4"/>
        <v>66195</v>
      </c>
      <c r="J12" s="11">
        <f t="shared" si="2"/>
        <v>795534</v>
      </c>
    </row>
    <row r="13" spans="1:10" ht="17.25" customHeight="1">
      <c r="A13" s="14" t="s">
        <v>22</v>
      </c>
      <c r="B13" s="13">
        <v>40207</v>
      </c>
      <c r="C13" s="13">
        <v>53191</v>
      </c>
      <c r="D13" s="13">
        <v>50256</v>
      </c>
      <c r="E13" s="13">
        <v>39271</v>
      </c>
      <c r="F13" s="13">
        <v>31514</v>
      </c>
      <c r="G13" s="13">
        <v>55359</v>
      </c>
      <c r="H13" s="13">
        <v>80873</v>
      </c>
      <c r="I13" s="13">
        <v>28981</v>
      </c>
      <c r="J13" s="11">
        <f t="shared" si="2"/>
        <v>379652</v>
      </c>
    </row>
    <row r="14" spans="1:10" ht="17.25" customHeight="1">
      <c r="A14" s="14" t="s">
        <v>23</v>
      </c>
      <c r="B14" s="13">
        <v>36191</v>
      </c>
      <c r="C14" s="13">
        <v>40664</v>
      </c>
      <c r="D14" s="13">
        <v>38547</v>
      </c>
      <c r="E14" s="13">
        <v>28233</v>
      </c>
      <c r="F14" s="13">
        <v>24579</v>
      </c>
      <c r="G14" s="13">
        <v>49632</v>
      </c>
      <c r="H14" s="13">
        <v>82819</v>
      </c>
      <c r="I14" s="13">
        <v>29897</v>
      </c>
      <c r="J14" s="11">
        <f t="shared" si="2"/>
        <v>330562</v>
      </c>
    </row>
    <row r="15" spans="1:10" ht="17.25" customHeight="1">
      <c r="A15" s="14" t="s">
        <v>24</v>
      </c>
      <c r="B15" s="13">
        <v>9962</v>
      </c>
      <c r="C15" s="13">
        <v>13332</v>
      </c>
      <c r="D15" s="13">
        <v>10352</v>
      </c>
      <c r="E15" s="13">
        <v>8254</v>
      </c>
      <c r="F15" s="13">
        <v>6872</v>
      </c>
      <c r="G15" s="13">
        <v>12918</v>
      </c>
      <c r="H15" s="13">
        <v>16313</v>
      </c>
      <c r="I15" s="13">
        <v>7317</v>
      </c>
      <c r="J15" s="11">
        <f t="shared" si="2"/>
        <v>85320</v>
      </c>
    </row>
    <row r="16" spans="1:10" ht="17.25" customHeight="1">
      <c r="A16" s="16" t="s">
        <v>25</v>
      </c>
      <c r="B16" s="11">
        <f>+B17+B18+B19</f>
        <v>66854</v>
      </c>
      <c r="C16" s="11">
        <f t="shared" ref="C16:I16" si="5">+C17+C18+C19</f>
        <v>72104</v>
      </c>
      <c r="D16" s="11">
        <f t="shared" si="5"/>
        <v>69545</v>
      </c>
      <c r="E16" s="11">
        <f t="shared" si="5"/>
        <v>55957</v>
      </c>
      <c r="F16" s="11">
        <f t="shared" si="5"/>
        <v>43594</v>
      </c>
      <c r="G16" s="11">
        <f t="shared" si="5"/>
        <v>107080</v>
      </c>
      <c r="H16" s="11">
        <f t="shared" si="5"/>
        <v>171374</v>
      </c>
      <c r="I16" s="11">
        <f t="shared" si="5"/>
        <v>46345</v>
      </c>
      <c r="J16" s="11">
        <f t="shared" si="2"/>
        <v>632853</v>
      </c>
    </row>
    <row r="17" spans="1:10" ht="17.25" customHeight="1">
      <c r="A17" s="12" t="s">
        <v>26</v>
      </c>
      <c r="B17" s="13">
        <v>38181</v>
      </c>
      <c r="C17" s="13">
        <v>45321</v>
      </c>
      <c r="D17" s="13">
        <v>43525</v>
      </c>
      <c r="E17" s="13">
        <v>35288</v>
      </c>
      <c r="F17" s="13">
        <v>27318</v>
      </c>
      <c r="G17" s="13">
        <v>61631</v>
      </c>
      <c r="H17" s="13">
        <v>91166</v>
      </c>
      <c r="I17" s="13">
        <v>26920</v>
      </c>
      <c r="J17" s="11">
        <f t="shared" si="2"/>
        <v>369350</v>
      </c>
    </row>
    <row r="18" spans="1:10" ht="17.25" customHeight="1">
      <c r="A18" s="12" t="s">
        <v>27</v>
      </c>
      <c r="B18" s="13">
        <v>22621</v>
      </c>
      <c r="C18" s="13">
        <v>20024</v>
      </c>
      <c r="D18" s="13">
        <v>20619</v>
      </c>
      <c r="E18" s="13">
        <v>15996</v>
      </c>
      <c r="F18" s="13">
        <v>12866</v>
      </c>
      <c r="G18" s="13">
        <v>36579</v>
      </c>
      <c r="H18" s="13">
        <v>67973</v>
      </c>
      <c r="I18" s="13">
        <v>15872</v>
      </c>
      <c r="J18" s="11">
        <f t="shared" si="2"/>
        <v>212550</v>
      </c>
    </row>
    <row r="19" spans="1:10" ht="17.25" customHeight="1">
      <c r="A19" s="12" t="s">
        <v>28</v>
      </c>
      <c r="B19" s="13">
        <v>6052</v>
      </c>
      <c r="C19" s="13">
        <v>6759</v>
      </c>
      <c r="D19" s="13">
        <v>5401</v>
      </c>
      <c r="E19" s="13">
        <v>4673</v>
      </c>
      <c r="F19" s="13">
        <v>3410</v>
      </c>
      <c r="G19" s="13">
        <v>8870</v>
      </c>
      <c r="H19" s="13">
        <v>12235</v>
      </c>
      <c r="I19" s="13">
        <v>3553</v>
      </c>
      <c r="J19" s="11">
        <f t="shared" si="2"/>
        <v>50953</v>
      </c>
    </row>
    <row r="20" spans="1:10" ht="17.25" customHeight="1">
      <c r="A20" s="16" t="s">
        <v>29</v>
      </c>
      <c r="B20" s="13">
        <v>16297</v>
      </c>
      <c r="C20" s="13">
        <v>22916</v>
      </c>
      <c r="D20" s="13">
        <v>25482</v>
      </c>
      <c r="E20" s="13">
        <v>22943</v>
      </c>
      <c r="F20" s="13">
        <v>14516</v>
      </c>
      <c r="G20" s="13">
        <v>22799</v>
      </c>
      <c r="H20" s="13">
        <v>23062</v>
      </c>
      <c r="I20" s="13">
        <v>8640</v>
      </c>
      <c r="J20" s="11">
        <f t="shared" si="2"/>
        <v>156655</v>
      </c>
    </row>
    <row r="21" spans="1:10" ht="17.25" customHeight="1">
      <c r="A21" s="12" t="s">
        <v>30</v>
      </c>
      <c r="B21" s="13">
        <f>ROUND(B$20*0.57,0)</f>
        <v>9289</v>
      </c>
      <c r="C21" s="13">
        <f>ROUND(C$20*0.57,0)</f>
        <v>13062</v>
      </c>
      <c r="D21" s="13">
        <f t="shared" ref="D21:I21" si="6">ROUND(D$20*0.57,0)</f>
        <v>14525</v>
      </c>
      <c r="E21" s="13">
        <f t="shared" si="6"/>
        <v>13078</v>
      </c>
      <c r="F21" s="13">
        <f t="shared" si="6"/>
        <v>8274</v>
      </c>
      <c r="G21" s="13">
        <f t="shared" si="6"/>
        <v>12995</v>
      </c>
      <c r="H21" s="13">
        <f t="shared" si="6"/>
        <v>13145</v>
      </c>
      <c r="I21" s="13">
        <f t="shared" si="6"/>
        <v>4925</v>
      </c>
      <c r="J21" s="11">
        <f t="shared" si="2"/>
        <v>89293</v>
      </c>
    </row>
    <row r="22" spans="1:10" ht="17.25" customHeight="1">
      <c r="A22" s="12" t="s">
        <v>31</v>
      </c>
      <c r="B22" s="13">
        <f>ROUND(B$20*0.43,0)</f>
        <v>7008</v>
      </c>
      <c r="C22" s="13">
        <f t="shared" ref="C22:I22" si="7">ROUND(C$20*0.43,0)</f>
        <v>9854</v>
      </c>
      <c r="D22" s="13">
        <f t="shared" si="7"/>
        <v>10957</v>
      </c>
      <c r="E22" s="13">
        <f t="shared" si="7"/>
        <v>9865</v>
      </c>
      <c r="F22" s="13">
        <f t="shared" si="7"/>
        <v>6242</v>
      </c>
      <c r="G22" s="13">
        <f t="shared" si="7"/>
        <v>9804</v>
      </c>
      <c r="H22" s="13">
        <f t="shared" si="7"/>
        <v>9917</v>
      </c>
      <c r="I22" s="13">
        <f t="shared" si="7"/>
        <v>3715</v>
      </c>
      <c r="J22" s="11">
        <f t="shared" si="2"/>
        <v>67362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822</v>
      </c>
      <c r="J23" s="11">
        <f t="shared" si="2"/>
        <v>822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2.71387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5.6419999999999998E-2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24280.74</v>
      </c>
      <c r="J31" s="24">
        <f t="shared" ref="J31:J67" si="9">SUM(B31:I31)</f>
        <v>24280.74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453095.01</v>
      </c>
      <c r="C43" s="23">
        <f t="shared" ref="C43:I43" si="10">+C44+C52</f>
        <v>626753.94999999995</v>
      </c>
      <c r="D43" s="23">
        <f t="shared" si="10"/>
        <v>629154.89999999991</v>
      </c>
      <c r="E43" s="23">
        <f t="shared" si="10"/>
        <v>496718.08000000002</v>
      </c>
      <c r="F43" s="23">
        <f t="shared" si="10"/>
        <v>341854.58</v>
      </c>
      <c r="G43" s="23">
        <f t="shared" si="10"/>
        <v>678350.45000000007</v>
      </c>
      <c r="H43" s="23">
        <f t="shared" si="10"/>
        <v>863226.75</v>
      </c>
      <c r="I43" s="23">
        <f t="shared" si="10"/>
        <v>360432.11999999994</v>
      </c>
      <c r="J43" s="23">
        <f t="shared" si="9"/>
        <v>4449585.84</v>
      </c>
    </row>
    <row r="44" spans="1:10" ht="17.25" customHeight="1">
      <c r="A44" s="16" t="s">
        <v>52</v>
      </c>
      <c r="B44" s="24">
        <f>SUM(B45:B51)</f>
        <v>438083.86</v>
      </c>
      <c r="C44" s="24">
        <f t="shared" ref="C44:J44" si="11">SUM(C45:C51)</f>
        <v>606187.01</v>
      </c>
      <c r="D44" s="24">
        <f t="shared" si="11"/>
        <v>608769.81999999995</v>
      </c>
      <c r="E44" s="24">
        <f t="shared" si="11"/>
        <v>477752.39</v>
      </c>
      <c r="F44" s="24">
        <f t="shared" si="11"/>
        <v>322581.56</v>
      </c>
      <c r="G44" s="24">
        <f t="shared" si="11"/>
        <v>660339.67000000004</v>
      </c>
      <c r="H44" s="24">
        <f t="shared" si="11"/>
        <v>837871.79</v>
      </c>
      <c r="I44" s="24">
        <f t="shared" si="11"/>
        <v>345258.14999999997</v>
      </c>
      <c r="J44" s="24">
        <f t="shared" si="11"/>
        <v>4296844.2500000009</v>
      </c>
    </row>
    <row r="45" spans="1:10" ht="17.25" customHeight="1">
      <c r="A45" s="37" t="s">
        <v>53</v>
      </c>
      <c r="B45" s="24">
        <f t="shared" ref="B45:I45" si="12">ROUND(B26*B7,2)</f>
        <v>438083.86</v>
      </c>
      <c r="C45" s="24">
        <f t="shared" si="12"/>
        <v>604842.64</v>
      </c>
      <c r="D45" s="24">
        <f t="shared" si="12"/>
        <v>608769.81999999995</v>
      </c>
      <c r="E45" s="24">
        <f t="shared" si="12"/>
        <v>471613.84</v>
      </c>
      <c r="F45" s="24">
        <f t="shared" si="12"/>
        <v>322581.56</v>
      </c>
      <c r="G45" s="24">
        <f t="shared" si="12"/>
        <v>660339.67000000004</v>
      </c>
      <c r="H45" s="24">
        <f t="shared" si="12"/>
        <v>837871.79</v>
      </c>
      <c r="I45" s="24">
        <f t="shared" si="12"/>
        <v>320977.40999999997</v>
      </c>
      <c r="J45" s="24">
        <f t="shared" si="9"/>
        <v>4265080.59</v>
      </c>
    </row>
    <row r="46" spans="1:10" ht="17.25" customHeight="1">
      <c r="A46" s="37" t="s">
        <v>54</v>
      </c>
      <c r="B46" s="20">
        <v>0</v>
      </c>
      <c r="C46" s="24">
        <f>ROUND(C27*C7,2)</f>
        <v>1344.37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1344.37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9932.23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9932.23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-3793.68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-3793.68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24280.74</v>
      </c>
      <c r="J49" s="24">
        <f>SUM(B49:I49)</f>
        <v>24280.74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-70203</v>
      </c>
      <c r="C56" s="38">
        <f t="shared" si="13"/>
        <v>-95706.22</v>
      </c>
      <c r="D56" s="38">
        <f t="shared" si="13"/>
        <v>-88143.66</v>
      </c>
      <c r="E56" s="38">
        <f t="shared" si="13"/>
        <v>-417328.78</v>
      </c>
      <c r="F56" s="38">
        <f t="shared" si="13"/>
        <v>-52266.02</v>
      </c>
      <c r="G56" s="38">
        <f t="shared" si="13"/>
        <v>-79835.649999999994</v>
      </c>
      <c r="H56" s="38">
        <f t="shared" si="13"/>
        <v>-90369.91</v>
      </c>
      <c r="I56" s="38">
        <f t="shared" si="13"/>
        <v>-59355</v>
      </c>
      <c r="J56" s="38">
        <f t="shared" si="9"/>
        <v>-953208.24000000011</v>
      </c>
    </row>
    <row r="57" spans="1:10" ht="18.75" customHeight="1">
      <c r="A57" s="16" t="s">
        <v>102</v>
      </c>
      <c r="B57" s="38">
        <f t="shared" ref="B57:I57" si="14">B58+B59+B60+B61+B62+B63</f>
        <v>-70203</v>
      </c>
      <c r="C57" s="38">
        <f t="shared" si="14"/>
        <v>-95487</v>
      </c>
      <c r="D57" s="38">
        <f t="shared" si="14"/>
        <v>-87045</v>
      </c>
      <c r="E57" s="38">
        <f t="shared" si="14"/>
        <v>-64149</v>
      </c>
      <c r="F57" s="38">
        <f t="shared" si="14"/>
        <v>-50748</v>
      </c>
      <c r="G57" s="38">
        <f t="shared" si="14"/>
        <v>-79455</v>
      </c>
      <c r="H57" s="38">
        <f t="shared" si="14"/>
        <v>-90339</v>
      </c>
      <c r="I57" s="38">
        <f t="shared" si="14"/>
        <v>-59355</v>
      </c>
      <c r="J57" s="38">
        <f t="shared" si="9"/>
        <v>-596781</v>
      </c>
    </row>
    <row r="58" spans="1:10" ht="18.75" customHeight="1">
      <c r="A58" s="12" t="s">
        <v>103</v>
      </c>
      <c r="B58" s="38">
        <f>-ROUND(B9*$D$3,2)</f>
        <v>-70203</v>
      </c>
      <c r="C58" s="38">
        <f t="shared" ref="C58:I58" si="15">-ROUND(C9*$D$3,2)</f>
        <v>-95487</v>
      </c>
      <c r="D58" s="38">
        <f t="shared" si="15"/>
        <v>-87045</v>
      </c>
      <c r="E58" s="38">
        <f t="shared" si="15"/>
        <v>-64149</v>
      </c>
      <c r="F58" s="38">
        <f t="shared" si="15"/>
        <v>-50748</v>
      </c>
      <c r="G58" s="38">
        <f t="shared" si="15"/>
        <v>-79455</v>
      </c>
      <c r="H58" s="38">
        <f t="shared" si="15"/>
        <v>-90339</v>
      </c>
      <c r="I58" s="38">
        <f t="shared" si="15"/>
        <v>-59355</v>
      </c>
      <c r="J58" s="38">
        <f t="shared" si="9"/>
        <v>-596781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107</v>
      </c>
      <c r="B64" s="20">
        <v>0</v>
      </c>
      <c r="C64" s="52">
        <f t="shared" ref="C64:H64" si="16">SUM(C65:C82)</f>
        <v>-219.22</v>
      </c>
      <c r="D64" s="52">
        <f t="shared" si="16"/>
        <v>-1098.6600000000001</v>
      </c>
      <c r="E64" s="52">
        <f t="shared" si="16"/>
        <v>-353179.78</v>
      </c>
      <c r="F64" s="52">
        <f t="shared" si="16"/>
        <v>-1518.02</v>
      </c>
      <c r="G64" s="52">
        <f t="shared" si="16"/>
        <v>-380.65</v>
      </c>
      <c r="H64" s="52">
        <f t="shared" si="16"/>
        <v>-30.91</v>
      </c>
      <c r="I64" s="20">
        <v>0</v>
      </c>
      <c r="J64" s="38">
        <f t="shared" si="9"/>
        <v>-356427.24000000005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-889.95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-2407.9700000000003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-350000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-350000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116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f t="shared" ref="J83:J90" si="17">SUM(B83:I83)</f>
        <v>0</v>
      </c>
    </row>
    <row r="84" spans="1:10" ht="18.75" customHeight="1">
      <c r="A84" s="16" t="s">
        <v>117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17"/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7"/>
        <v>0</v>
      </c>
    </row>
    <row r="86" spans="1:10" ht="18.75" customHeight="1">
      <c r="A86" s="16" t="s">
        <v>111</v>
      </c>
      <c r="B86" s="25">
        <f t="shared" ref="B86:I86" si="18">+B87+B88</f>
        <v>382892.01</v>
      </c>
      <c r="C86" s="25">
        <f t="shared" si="18"/>
        <v>531047.73</v>
      </c>
      <c r="D86" s="25">
        <f t="shared" si="18"/>
        <v>541011.24</v>
      </c>
      <c r="E86" s="25">
        <f t="shared" si="18"/>
        <v>79389.299999999988</v>
      </c>
      <c r="F86" s="25">
        <f t="shared" si="18"/>
        <v>289588.56</v>
      </c>
      <c r="G86" s="25">
        <f t="shared" si="18"/>
        <v>598514.80000000005</v>
      </c>
      <c r="H86" s="25">
        <f t="shared" si="18"/>
        <v>772856.84</v>
      </c>
      <c r="I86" s="25">
        <f t="shared" si="18"/>
        <v>301077.11999999994</v>
      </c>
      <c r="J86" s="53">
        <f t="shared" si="17"/>
        <v>3496377.6</v>
      </c>
    </row>
    <row r="87" spans="1:10" ht="18.75" customHeight="1">
      <c r="A87" s="16" t="s">
        <v>110</v>
      </c>
      <c r="B87" s="25">
        <f>+B44+B57+B64+B83</f>
        <v>367880.86</v>
      </c>
      <c r="C87" s="25">
        <f t="shared" ref="C87:I87" si="19">+C44+C57+C64+C83</f>
        <v>510480.79000000004</v>
      </c>
      <c r="D87" s="25">
        <f t="shared" si="19"/>
        <v>520626.16</v>
      </c>
      <c r="E87" s="25">
        <f t="shared" si="19"/>
        <v>60423.609999999986</v>
      </c>
      <c r="F87" s="25">
        <f t="shared" si="19"/>
        <v>270315.53999999998</v>
      </c>
      <c r="G87" s="25">
        <f t="shared" si="19"/>
        <v>580504.02</v>
      </c>
      <c r="H87" s="25">
        <f t="shared" si="19"/>
        <v>747501.88</v>
      </c>
      <c r="I87" s="25">
        <f t="shared" si="19"/>
        <v>285903.14999999997</v>
      </c>
      <c r="J87" s="53">
        <f t="shared" si="17"/>
        <v>3343636.01</v>
      </c>
    </row>
    <row r="88" spans="1:10" ht="18.75" customHeight="1">
      <c r="A88" s="16" t="s">
        <v>114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112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1">
        <f t="shared" si="17"/>
        <v>0</v>
      </c>
    </row>
    <row r="90" spans="1:10" ht="18" customHeight="1">
      <c r="A90" s="16" t="s">
        <v>113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3496377.63</v>
      </c>
    </row>
    <row r="95" spans="1:10" ht="18.75" customHeight="1">
      <c r="A95" s="27" t="s">
        <v>83</v>
      </c>
      <c r="B95" s="28">
        <v>45120.41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45120.41</v>
      </c>
    </row>
    <row r="96" spans="1:10" ht="18.75" customHeight="1">
      <c r="A96" s="27" t="s">
        <v>84</v>
      </c>
      <c r="B96" s="28">
        <v>337771.6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337771.6</v>
      </c>
    </row>
    <row r="97" spans="1:10" ht="18.75" customHeight="1">
      <c r="A97" s="27" t="s">
        <v>85</v>
      </c>
      <c r="B97" s="44">
        <v>0</v>
      </c>
      <c r="C97" s="28">
        <f>+C86</f>
        <v>531047.73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531047.73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541011.24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541011.24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16217.7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16217.7</v>
      </c>
    </row>
    <row r="100" spans="1:10" ht="18.75" customHeight="1">
      <c r="A100" s="27" t="s">
        <v>118</v>
      </c>
      <c r="B100" s="44">
        <v>0</v>
      </c>
      <c r="C100" s="44">
        <v>0</v>
      </c>
      <c r="D100" s="44">
        <v>0</v>
      </c>
      <c r="E100" s="28">
        <v>32873.549999999996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32873.549999999996</v>
      </c>
    </row>
    <row r="101" spans="1:10" ht="18.75" customHeight="1">
      <c r="A101" s="27" t="s">
        <v>119</v>
      </c>
      <c r="B101" s="44">
        <v>0</v>
      </c>
      <c r="C101" s="44">
        <v>0</v>
      </c>
      <c r="D101" s="44">
        <v>0</v>
      </c>
      <c r="E101" s="28">
        <v>29548.800000000003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29548.800000000003</v>
      </c>
    </row>
    <row r="102" spans="1:10" ht="18.75" customHeight="1">
      <c r="A102" s="27" t="s">
        <v>88</v>
      </c>
      <c r="B102" s="44">
        <v>0</v>
      </c>
      <c r="C102" s="44">
        <v>0</v>
      </c>
      <c r="D102" s="44">
        <v>0</v>
      </c>
      <c r="E102" s="28">
        <v>749.25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749.25</v>
      </c>
    </row>
    <row r="103" spans="1:10" ht="18.75" customHeight="1">
      <c r="A103" s="27" t="s">
        <v>89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289588.56</v>
      </c>
      <c r="G103" s="44">
        <v>0</v>
      </c>
      <c r="H103" s="44">
        <v>0</v>
      </c>
      <c r="I103" s="44">
        <v>0</v>
      </c>
      <c r="J103" s="45">
        <f t="shared" si="22"/>
        <v>289588.56</v>
      </c>
    </row>
    <row r="104" spans="1:10" ht="18.75" customHeight="1">
      <c r="A104" s="27" t="s">
        <v>90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72929.72</v>
      </c>
      <c r="H104" s="44">
        <v>0</v>
      </c>
      <c r="I104" s="44">
        <v>0</v>
      </c>
      <c r="J104" s="45">
        <f t="shared" si="22"/>
        <v>72929.72</v>
      </c>
    </row>
    <row r="105" spans="1:10" ht="18.75" customHeight="1">
      <c r="A105" s="27" t="s">
        <v>91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102409.07</v>
      </c>
      <c r="H105" s="44">
        <v>0</v>
      </c>
      <c r="I105" s="44">
        <v>0</v>
      </c>
      <c r="J105" s="45">
        <f t="shared" si="22"/>
        <v>102409.07</v>
      </c>
    </row>
    <row r="106" spans="1:10" ht="18.75" customHeight="1">
      <c r="A106" s="27" t="s">
        <v>92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144404.31</v>
      </c>
      <c r="H106" s="44">
        <v>0</v>
      </c>
      <c r="I106" s="44">
        <v>0</v>
      </c>
      <c r="J106" s="45">
        <f t="shared" si="22"/>
        <v>144404.31</v>
      </c>
    </row>
    <row r="107" spans="1:10" ht="18.75" customHeight="1">
      <c r="A107" s="27" t="s">
        <v>93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278771.71999999997</v>
      </c>
      <c r="H107" s="44">
        <v>0</v>
      </c>
      <c r="I107" s="44">
        <v>0</v>
      </c>
      <c r="J107" s="45">
        <f t="shared" si="22"/>
        <v>278771.71999999997</v>
      </c>
    </row>
    <row r="108" spans="1:10" ht="18.75" customHeight="1">
      <c r="A108" s="27" t="s">
        <v>94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211176.77</v>
      </c>
      <c r="I108" s="44">
        <v>0</v>
      </c>
      <c r="J108" s="45">
        <f t="shared" si="22"/>
        <v>211176.77</v>
      </c>
    </row>
    <row r="109" spans="1:10" ht="18.75" customHeight="1">
      <c r="A109" s="27" t="s">
        <v>95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22846.69</v>
      </c>
      <c r="I109" s="44">
        <v>0</v>
      </c>
      <c r="J109" s="45">
        <f t="shared" si="22"/>
        <v>22846.69</v>
      </c>
    </row>
    <row r="110" spans="1:10" ht="18.75" customHeight="1">
      <c r="A110" s="27" t="s">
        <v>96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129423.84</v>
      </c>
      <c r="I110" s="44">
        <v>0</v>
      </c>
      <c r="J110" s="45">
        <f t="shared" si="22"/>
        <v>129423.84</v>
      </c>
    </row>
    <row r="111" spans="1:10" ht="18.75" customHeight="1">
      <c r="A111" s="27" t="s">
        <v>97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103519.12</v>
      </c>
      <c r="I111" s="44">
        <v>0</v>
      </c>
      <c r="J111" s="45">
        <f t="shared" si="22"/>
        <v>103519.12</v>
      </c>
    </row>
    <row r="112" spans="1:10" ht="18.75" customHeight="1">
      <c r="A112" s="27" t="s">
        <v>98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305890.42</v>
      </c>
      <c r="I112" s="44">
        <v>0</v>
      </c>
      <c r="J112" s="45">
        <f t="shared" si="22"/>
        <v>305890.42</v>
      </c>
    </row>
    <row r="113" spans="1:10" ht="18.75" customHeight="1">
      <c r="A113" s="27" t="s">
        <v>99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20115.88</v>
      </c>
      <c r="J113" s="45">
        <f t="shared" si="22"/>
        <v>20115.88</v>
      </c>
    </row>
    <row r="114" spans="1:10" ht="18.75" customHeight="1">
      <c r="A114" s="27" t="s">
        <v>100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97784.75</v>
      </c>
      <c r="J114" s="45">
        <f t="shared" si="22"/>
        <v>97784.75</v>
      </c>
    </row>
    <row r="115" spans="1:10" ht="18.75" customHeight="1">
      <c r="A115" s="29" t="s">
        <v>101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183176.5</v>
      </c>
      <c r="J115" s="48">
        <f t="shared" si="22"/>
        <v>183176.5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2013-08-29T20:58:33Z</dcterms:modified>
</cp:coreProperties>
</file>