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CONCESSÃO'!$A$1:$J$115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J76" i="8"/>
  <c r="J77"/>
  <c r="J80"/>
  <c r="J74" l="1"/>
  <c r="J73"/>
  <c r="B9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5"/>
  <c r="B88"/>
  <c r="C88"/>
  <c r="D88"/>
  <c r="E88"/>
  <c r="F88"/>
  <c r="G88"/>
  <c r="H88"/>
  <c r="I88"/>
  <c r="J88"/>
  <c r="J89"/>
  <c r="J95"/>
  <c r="J96"/>
  <c r="J99"/>
  <c r="J100"/>
  <c r="J101"/>
  <c r="J102"/>
  <c r="J104"/>
  <c r="J105"/>
  <c r="J106"/>
  <c r="J107"/>
  <c r="J108"/>
  <c r="J109"/>
  <c r="J110"/>
  <c r="J111"/>
  <c r="J112"/>
  <c r="J113"/>
  <c r="J114"/>
  <c r="J115"/>
  <c r="H56" l="1"/>
  <c r="D56"/>
  <c r="C56"/>
  <c r="I56"/>
  <c r="G56"/>
  <c r="F56"/>
  <c r="J64"/>
  <c r="E56"/>
  <c r="H43"/>
  <c r="H87"/>
  <c r="H86" s="1"/>
  <c r="F43"/>
  <c r="F87"/>
  <c r="F86" s="1"/>
  <c r="F103" s="1"/>
  <c r="J103" s="1"/>
  <c r="D43"/>
  <c r="D87"/>
  <c r="D86" s="1"/>
  <c r="D98" s="1"/>
  <c r="J98" s="1"/>
  <c r="J8"/>
  <c r="J7" s="1"/>
  <c r="B7"/>
  <c r="B45" s="1"/>
  <c r="J57"/>
  <c r="B56"/>
  <c r="I87"/>
  <c r="I86" s="1"/>
  <c r="I43"/>
  <c r="G87"/>
  <c r="G86" s="1"/>
  <c r="G43"/>
  <c r="E48"/>
  <c r="J48" s="1"/>
  <c r="E45"/>
  <c r="E44" s="1"/>
  <c r="C45"/>
  <c r="C46"/>
  <c r="J46" s="1"/>
  <c r="J9"/>
  <c r="J56" l="1"/>
  <c r="E87"/>
  <c r="E86" s="1"/>
  <c r="E43"/>
  <c r="C44"/>
  <c r="J45"/>
  <c r="J44" s="1"/>
  <c r="B44"/>
  <c r="B43" l="1"/>
  <c r="J43" s="1"/>
  <c r="B87"/>
  <c r="C87"/>
  <c r="C86" s="1"/>
  <c r="C97" s="1"/>
  <c r="J97" s="1"/>
  <c r="J94" s="1"/>
  <c r="C43"/>
  <c r="B86" l="1"/>
  <c r="J86" s="1"/>
  <c r="J87"/>
</calcChain>
</file>

<file path=xl/sharedStrings.xml><?xml version="1.0" encoding="utf-8"?>
<sst xmlns="http://schemas.openxmlformats.org/spreadsheetml/2006/main" count="120" uniqueCount="120">
  <si>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</si>
  <si>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</si>
  <si>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</si>
  <si>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</si>
  <si>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</si>
  <si>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</si>
  <si>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</si>
  <si>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</si>
  <si>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</si>
  <si>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</si>
  <si>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</si>
  <si>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</si>
  <si>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</si>
  <si>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</si>
  <si>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</si>
  <si>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</si>
  <si>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</si>
  <si>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</si>
  <si>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</si>
  <si>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</si>
  <si>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</si>
  <si>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</si>
  <si>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</si>
  <si>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</si>
  <si>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</si>
  <si>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</si>
  <si>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</si>
  <si>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</si>
  <si>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</si>
  <si>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</si>
  <si>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</si>
  <si>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</si>
  <si>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</si>
  <si>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</si>
  <si>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</si>
  <si>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</si>
  <si>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</si>
  <si>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</si>
  <si>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</si>
  <si>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</si>
  <si>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</si>
  <si>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</si>
  <si>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</si>
  <si>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</si>
  <si>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</si>
  <si>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</si>
  <si>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</si>
  <si>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</si>
  <si>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</si>
  <si>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</si>
  <si>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</si>
  <si>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</si>
  <si>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</si>
  <si>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</si>
  <si>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</si>
  <si>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</si>
  <si>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</si>
  <si>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</si>
  <si>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</si>
  <si>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</si>
  <si>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</si>
  <si>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</si>
  <si>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</si>
  <si>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</si>
  <si>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</si>
  <si>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</si>
  <si>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</si>
  <si>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</si>
  <si>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</si>
  <si>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</si>
  <si>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</si>
  <si>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</si>
  <si>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</si>
  <si>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</si>
  <si>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</si>
  <si>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</si>
  <si>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</si>
  <si>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</si>
  <si>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</si>
  <si>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</si>
  <si>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</si>
  <si>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</si>
  <si>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</si>
  <si>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</si>
  <si>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</si>
  <si>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</si>
  <si>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</si>
  <si>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</si>
  <si>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</si>
  <si>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</si>
  <si>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</si>
  <si>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</si>
  <si>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</si>
  <si>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</si>
  <si>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</si>
  <si>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</si>
  <si>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</si>
  <si>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</si>
  <si>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</si>
  <si>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</si>
  <si>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</si>
  <si>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</si>
  <si>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</si>
  <si>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</si>
  <si>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</si>
  <si>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</si>
  <si>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</si>
  <si>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</si>
  <si>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</si>
  <si>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</si>
  <si>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</si>
  <si>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</si>
  <si>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</si>
  <si>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</si>
  <si>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</si>
  <si>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OPERAÇÃO 26/08/13 - VENCIMENTO 02/09/13</t>
  </si>
  <si>
    <t>6.3. Revisão de Remuneração pelo Transporte Coletivo</t>
  </si>
  <si>
    <t xml:space="preserve">6.4. Revisão de Remuneração pelo Serviço Atende </t>
  </si>
  <si>
    <t>8.6. Empresa de Transportes Itaquera Brasil S.A - Garagem Tiradentes</t>
  </si>
  <si>
    <t>8.7. Empresa de Transportes Itaquera Brasil S.A - Garagem Pêssego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</si>
</sst>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607735</v>
      </c>
      <c r="C7" s="9">
        <f t="shared" si="0"/>
        <v>741592</v>
      </c>
      <c r="D7" s="9">
        <f t="shared" si="0"/>
        <v>680727</v>
      </c>
      <c r="E7" s="9">
        <f t="shared" si="0"/>
        <v>515771</v>
      </c>
      <c r="F7" s="9">
        <f t="shared" si="0"/>
        <v>524860</v>
      </c>
      <c r="G7" s="9">
        <f t="shared" si="0"/>
        <v>777891</v>
      </c>
      <c r="H7" s="9">
        <f t="shared" si="0"/>
        <v>1191200</v>
      </c>
      <c r="I7" s="9">
        <f t="shared" si="0"/>
        <v>550902</v>
      </c>
      <c r="J7" s="9">
        <f t="shared" si="0"/>
        <v>5590678</v>
      </c>
    </row>
    <row r="8" spans="1:10" ht="17.25" customHeight="1">
      <c r="A8" s="10" t="s">
        <v>34</v>
      </c>
      <c r="B8" s="11">
        <f>B9+B12</f>
        <v>362094</v>
      </c>
      <c r="C8" s="11">
        <f t="shared" ref="C8:I8" si="1">C9+C12</f>
        <v>454348</v>
      </c>
      <c r="D8" s="11">
        <f t="shared" si="1"/>
        <v>401579</v>
      </c>
      <c r="E8" s="11">
        <f t="shared" si="1"/>
        <v>291644</v>
      </c>
      <c r="F8" s="11">
        <f t="shared" si="1"/>
        <v>310722</v>
      </c>
      <c r="G8" s="11">
        <f t="shared" si="1"/>
        <v>436851</v>
      </c>
      <c r="H8" s="11">
        <f t="shared" si="1"/>
        <v>644699</v>
      </c>
      <c r="I8" s="11">
        <f t="shared" si="1"/>
        <v>339336</v>
      </c>
      <c r="J8" s="11">
        <f t="shared" ref="J8:J23" si="2">SUM(B8:I8)</f>
        <v>3241273</v>
      </c>
    </row>
    <row r="9" spans="1:10" ht="17.25" customHeight="1">
      <c r="A9" s="15" t="s">
        <v>19</v>
      </c>
      <c r="B9" s="13">
        <f>+B10+B11</f>
        <v>48629</v>
      </c>
      <c r="C9" s="13">
        <f t="shared" ref="C9:I9" si="3">+C10+C11</f>
        <v>64802</v>
      </c>
      <c r="D9" s="13">
        <f t="shared" si="3"/>
        <v>55118</v>
      </c>
      <c r="E9" s="13">
        <f t="shared" si="3"/>
        <v>39188</v>
      </c>
      <c r="F9" s="13">
        <f t="shared" si="3"/>
        <v>41338</v>
      </c>
      <c r="G9" s="13">
        <f t="shared" si="3"/>
        <v>51932</v>
      </c>
      <c r="H9" s="13">
        <f t="shared" si="3"/>
        <v>61140</v>
      </c>
      <c r="I9" s="13">
        <f t="shared" si="3"/>
        <v>55966</v>
      </c>
      <c r="J9" s="11">
        <f t="shared" si="2"/>
        <v>418113</v>
      </c>
    </row>
    <row r="10" spans="1:10" ht="17.25" customHeight="1">
      <c r="A10" s="31" t="s">
        <v>20</v>
      </c>
      <c r="B10" s="13">
        <v>48629</v>
      </c>
      <c r="C10" s="13">
        <v>64802</v>
      </c>
      <c r="D10" s="13">
        <v>55118</v>
      </c>
      <c r="E10" s="13">
        <v>39188</v>
      </c>
      <c r="F10" s="13">
        <v>41338</v>
      </c>
      <c r="G10" s="13">
        <v>51932</v>
      </c>
      <c r="H10" s="13">
        <v>61140</v>
      </c>
      <c r="I10" s="13">
        <v>55966</v>
      </c>
      <c r="J10" s="11">
        <f>SUM(B10:I10)</f>
        <v>418113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313465</v>
      </c>
      <c r="C12" s="17">
        <f t="shared" si="4"/>
        <v>389546</v>
      </c>
      <c r="D12" s="17">
        <f t="shared" si="4"/>
        <v>346461</v>
      </c>
      <c r="E12" s="17">
        <f t="shared" si="4"/>
        <v>252456</v>
      </c>
      <c r="F12" s="17">
        <f t="shared" si="4"/>
        <v>269384</v>
      </c>
      <c r="G12" s="17">
        <f t="shared" si="4"/>
        <v>384919</v>
      </c>
      <c r="H12" s="17">
        <f t="shared" si="4"/>
        <v>583559</v>
      </c>
      <c r="I12" s="17">
        <f t="shared" si="4"/>
        <v>283370</v>
      </c>
      <c r="J12" s="11">
        <f t="shared" si="2"/>
        <v>2823160</v>
      </c>
    </row>
    <row r="13" spans="1:10" ht="17.25" customHeight="1">
      <c r="A13" s="14" t="s">
        <v>22</v>
      </c>
      <c r="B13" s="13">
        <v>136242</v>
      </c>
      <c r="C13" s="13">
        <v>180715</v>
      </c>
      <c r="D13" s="13">
        <v>167078</v>
      </c>
      <c r="E13" s="13">
        <v>124365</v>
      </c>
      <c r="F13" s="13">
        <v>126440</v>
      </c>
      <c r="G13" s="13">
        <v>180703</v>
      </c>
      <c r="H13" s="13">
        <v>269554</v>
      </c>
      <c r="I13" s="13">
        <v>123713</v>
      </c>
      <c r="J13" s="11">
        <f t="shared" si="2"/>
        <v>1308810</v>
      </c>
    </row>
    <row r="14" spans="1:10" ht="17.25" customHeight="1">
      <c r="A14" s="14" t="s">
        <v>23</v>
      </c>
      <c r="B14" s="13">
        <v>128663</v>
      </c>
      <c r="C14" s="13">
        <v>143188</v>
      </c>
      <c r="D14" s="13">
        <v>127232</v>
      </c>
      <c r="E14" s="13">
        <v>89359</v>
      </c>
      <c r="F14" s="13">
        <v>104950</v>
      </c>
      <c r="G14" s="13">
        <v>149232</v>
      </c>
      <c r="H14" s="13">
        <v>244764</v>
      </c>
      <c r="I14" s="13">
        <v>116839</v>
      </c>
      <c r="J14" s="11">
        <f t="shared" si="2"/>
        <v>1104227</v>
      </c>
    </row>
    <row r="15" spans="1:10" ht="17.25" customHeight="1">
      <c r="A15" s="14" t="s">
        <v>24</v>
      </c>
      <c r="B15" s="13">
        <v>48560</v>
      </c>
      <c r="C15" s="13">
        <v>65643</v>
      </c>
      <c r="D15" s="13">
        <v>52151</v>
      </c>
      <c r="E15" s="13">
        <v>38732</v>
      </c>
      <c r="F15" s="13">
        <v>37994</v>
      </c>
      <c r="G15" s="13">
        <v>54984</v>
      </c>
      <c r="H15" s="13">
        <v>69241</v>
      </c>
      <c r="I15" s="13">
        <v>42818</v>
      </c>
      <c r="J15" s="11">
        <f t="shared" si="2"/>
        <v>410123</v>
      </c>
    </row>
    <row r="16" spans="1:10" ht="17.25" customHeight="1">
      <c r="A16" s="16" t="s">
        <v>25</v>
      </c>
      <c r="B16" s="11">
        <f>+B17+B18+B19</f>
        <v>206141</v>
      </c>
      <c r="C16" s="11">
        <f t="shared" ref="C16:I16" si="5">+C17+C18+C19</f>
        <v>225263</v>
      </c>
      <c r="D16" s="11">
        <f t="shared" si="5"/>
        <v>210650</v>
      </c>
      <c r="E16" s="11">
        <f t="shared" si="5"/>
        <v>169067</v>
      </c>
      <c r="F16" s="11">
        <f t="shared" si="5"/>
        <v>168876</v>
      </c>
      <c r="G16" s="11">
        <f t="shared" si="5"/>
        <v>282346</v>
      </c>
      <c r="H16" s="11">
        <f t="shared" si="5"/>
        <v>483027</v>
      </c>
      <c r="I16" s="11">
        <f t="shared" si="5"/>
        <v>172455</v>
      </c>
      <c r="J16" s="11">
        <f t="shared" si="2"/>
        <v>1917825</v>
      </c>
    </row>
    <row r="17" spans="1:10" ht="17.25" customHeight="1">
      <c r="A17" s="12" t="s">
        <v>26</v>
      </c>
      <c r="B17" s="13">
        <v>104618</v>
      </c>
      <c r="C17" s="13">
        <v>127844</v>
      </c>
      <c r="D17" s="13">
        <v>121238</v>
      </c>
      <c r="E17" s="13">
        <v>96533</v>
      </c>
      <c r="F17" s="13">
        <v>94310</v>
      </c>
      <c r="G17" s="13">
        <v>155245</v>
      </c>
      <c r="H17" s="13">
        <v>253784</v>
      </c>
      <c r="I17" s="13">
        <v>94990</v>
      </c>
      <c r="J17" s="11">
        <f t="shared" si="2"/>
        <v>1048562</v>
      </c>
    </row>
    <row r="18" spans="1:10" ht="17.25" customHeight="1">
      <c r="A18" s="12" t="s">
        <v>27</v>
      </c>
      <c r="B18" s="13">
        <v>75312</v>
      </c>
      <c r="C18" s="13">
        <v>68797</v>
      </c>
      <c r="D18" s="13">
        <v>64864</v>
      </c>
      <c r="E18" s="13">
        <v>51746</v>
      </c>
      <c r="F18" s="13">
        <v>56385</v>
      </c>
      <c r="G18" s="13">
        <v>95817</v>
      </c>
      <c r="H18" s="13">
        <v>181795</v>
      </c>
      <c r="I18" s="13">
        <v>57999</v>
      </c>
      <c r="J18" s="11">
        <f t="shared" si="2"/>
        <v>652715</v>
      </c>
    </row>
    <row r="19" spans="1:10" ht="17.25" customHeight="1">
      <c r="A19" s="12" t="s">
        <v>28</v>
      </c>
      <c r="B19" s="13">
        <v>26211</v>
      </c>
      <c r="C19" s="13">
        <v>28622</v>
      </c>
      <c r="D19" s="13">
        <v>24548</v>
      </c>
      <c r="E19" s="13">
        <v>20788</v>
      </c>
      <c r="F19" s="13">
        <v>18181</v>
      </c>
      <c r="G19" s="13">
        <v>31284</v>
      </c>
      <c r="H19" s="13">
        <v>47448</v>
      </c>
      <c r="I19" s="13">
        <v>19466</v>
      </c>
      <c r="J19" s="11">
        <f t="shared" si="2"/>
        <v>216548</v>
      </c>
    </row>
    <row r="20" spans="1:10" ht="17.25" customHeight="1">
      <c r="A20" s="16" t="s">
        <v>29</v>
      </c>
      <c r="B20" s="13">
        <v>39500</v>
      </c>
      <c r="C20" s="13">
        <v>61981</v>
      </c>
      <c r="D20" s="13">
        <v>68498</v>
      </c>
      <c r="E20" s="13">
        <v>55060</v>
      </c>
      <c r="F20" s="13">
        <v>45262</v>
      </c>
      <c r="G20" s="13">
        <v>58694</v>
      </c>
      <c r="H20" s="13">
        <v>63474</v>
      </c>
      <c r="I20" s="13">
        <v>31813</v>
      </c>
      <c r="J20" s="11">
        <f t="shared" si="2"/>
        <v>424282</v>
      </c>
    </row>
    <row r="21" spans="1:10" ht="17.25" customHeight="1">
      <c r="A21" s="12" t="s">
        <v>30</v>
      </c>
      <c r="B21" s="13">
        <f>ROUND(B$20*0.57,0)</f>
        <v>22515</v>
      </c>
      <c r="C21" s="13">
        <f>ROUND(C$20*0.57,0)</f>
        <v>35329</v>
      </c>
      <c r="D21" s="13">
        <f t="shared" ref="D21:I21" si="6">ROUND(D$20*0.57,0)</f>
        <v>39044</v>
      </c>
      <c r="E21" s="13">
        <f t="shared" si="6"/>
        <v>31384</v>
      </c>
      <c r="F21" s="13">
        <f t="shared" si="6"/>
        <v>25799</v>
      </c>
      <c r="G21" s="13">
        <f t="shared" si="6"/>
        <v>33456</v>
      </c>
      <c r="H21" s="13">
        <f t="shared" si="6"/>
        <v>36180</v>
      </c>
      <c r="I21" s="13">
        <f t="shared" si="6"/>
        <v>18133</v>
      </c>
      <c r="J21" s="11">
        <f t="shared" si="2"/>
        <v>241840</v>
      </c>
    </row>
    <row r="22" spans="1:10" ht="17.25" customHeight="1">
      <c r="A22" s="12" t="s">
        <v>31</v>
      </c>
      <c r="B22" s="13">
        <f>ROUND(B$20*0.43,0)</f>
        <v>16985</v>
      </c>
      <c r="C22" s="13">
        <f t="shared" ref="C22:I22" si="7">ROUND(C$20*0.43,0)</f>
        <v>26652</v>
      </c>
      <c r="D22" s="13">
        <f t="shared" si="7"/>
        <v>29454</v>
      </c>
      <c r="E22" s="13">
        <f t="shared" si="7"/>
        <v>23676</v>
      </c>
      <c r="F22" s="13">
        <f t="shared" si="7"/>
        <v>19463</v>
      </c>
      <c r="G22" s="13">
        <f t="shared" si="7"/>
        <v>25238</v>
      </c>
      <c r="H22" s="13">
        <f t="shared" si="7"/>
        <v>27294</v>
      </c>
      <c r="I22" s="13">
        <f t="shared" si="7"/>
        <v>13680</v>
      </c>
      <c r="J22" s="11">
        <f t="shared" si="2"/>
        <v>182442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7298</v>
      </c>
      <c r="J23" s="11">
        <f t="shared" si="2"/>
        <v>7298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2.71387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5.6419999999999998E-2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9620.3700000000008</v>
      </c>
      <c r="J31" s="24">
        <f t="shared" ref="J31:J74" si="9">SUM(B31:I31)</f>
        <v>9620.3700000000008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1395116.5599999998</v>
      </c>
      <c r="C43" s="23">
        <f t="shared" ref="C43:I43" si="10">+C44+C52</f>
        <v>1941397.23</v>
      </c>
      <c r="D43" s="23">
        <f t="shared" si="10"/>
        <v>1877067.97</v>
      </c>
      <c r="E43" s="23">
        <f t="shared" si="10"/>
        <v>1418701.13</v>
      </c>
      <c r="F43" s="23">
        <f t="shared" si="10"/>
        <v>1246238.24</v>
      </c>
      <c r="G43" s="23">
        <f t="shared" si="10"/>
        <v>1890861.1500000001</v>
      </c>
      <c r="H43" s="23">
        <f t="shared" si="10"/>
        <v>2492449.2799999998</v>
      </c>
      <c r="I43" s="23">
        <f t="shared" si="10"/>
        <v>1271926.29</v>
      </c>
      <c r="J43" s="23">
        <f t="shared" si="9"/>
        <v>13533757.849999998</v>
      </c>
    </row>
    <row r="44" spans="1:10" ht="17.25" customHeight="1">
      <c r="A44" s="16" t="s">
        <v>52</v>
      </c>
      <c r="B44" s="24">
        <f>SUM(B45:B51)</f>
        <v>1380105.41</v>
      </c>
      <c r="C44" s="24">
        <f t="shared" ref="C44:J44" si="11">SUM(C45:C51)</f>
        <v>1920830.29</v>
      </c>
      <c r="D44" s="24">
        <f t="shared" si="11"/>
        <v>1856682.89</v>
      </c>
      <c r="E44" s="24">
        <f t="shared" si="11"/>
        <v>1399735.44</v>
      </c>
      <c r="F44" s="24">
        <f t="shared" si="11"/>
        <v>1226965.22</v>
      </c>
      <c r="G44" s="24">
        <f t="shared" si="11"/>
        <v>1872850.37</v>
      </c>
      <c r="H44" s="24">
        <f t="shared" si="11"/>
        <v>2467094.3199999998</v>
      </c>
      <c r="I44" s="24">
        <f t="shared" si="11"/>
        <v>1256752.32</v>
      </c>
      <c r="J44" s="24">
        <f t="shared" si="11"/>
        <v>13381016.26</v>
      </c>
    </row>
    <row r="45" spans="1:10" ht="17.25" customHeight="1">
      <c r="A45" s="37" t="s">
        <v>53</v>
      </c>
      <c r="B45" s="24">
        <f t="shared" ref="B45:I45" si="12">ROUND(B26*B7,2)</f>
        <v>1380105.41</v>
      </c>
      <c r="C45" s="24">
        <f t="shared" si="12"/>
        <v>1916570.36</v>
      </c>
      <c r="D45" s="24">
        <f t="shared" si="12"/>
        <v>1856682.89</v>
      </c>
      <c r="E45" s="24">
        <f t="shared" si="12"/>
        <v>1381750.51</v>
      </c>
      <c r="F45" s="24">
        <f t="shared" si="12"/>
        <v>1226965.22</v>
      </c>
      <c r="G45" s="24">
        <f t="shared" si="12"/>
        <v>1872850.37</v>
      </c>
      <c r="H45" s="24">
        <f t="shared" si="12"/>
        <v>2467094.3199999998</v>
      </c>
      <c r="I45" s="24">
        <f t="shared" si="12"/>
        <v>1247131.95</v>
      </c>
      <c r="J45" s="24">
        <f t="shared" si="9"/>
        <v>13349151.029999999</v>
      </c>
    </row>
    <row r="46" spans="1:10" ht="17.25" customHeight="1">
      <c r="A46" s="37" t="s">
        <v>54</v>
      </c>
      <c r="B46" s="20">
        <v>0</v>
      </c>
      <c r="C46" s="24">
        <f>ROUND(C27*C7,2)</f>
        <v>4259.93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4259.93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29099.8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29099.8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-11114.87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-11114.87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9620.3700000000008</v>
      </c>
      <c r="J49" s="24">
        <f>SUM(B49:I49)</f>
        <v>9620.3700000000008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15011.15</v>
      </c>
      <c r="C52" s="39">
        <v>20566.939999999999</v>
      </c>
      <c r="D52" s="39">
        <v>20385.080000000002</v>
      </c>
      <c r="E52" s="39">
        <v>18965.689999999999</v>
      </c>
      <c r="F52" s="39">
        <v>19273.02</v>
      </c>
      <c r="G52" s="39">
        <v>18010.78</v>
      </c>
      <c r="H52" s="39">
        <v>25354.959999999999</v>
      </c>
      <c r="I52" s="39">
        <v>15173.97</v>
      </c>
      <c r="J52" s="39">
        <f>SUM(B52:I52)</f>
        <v>152741.59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+B57+B64+B83+B84</f>
        <v>-252237.13</v>
      </c>
      <c r="C56" s="38">
        <f t="shared" si="13"/>
        <v>-242581.74</v>
      </c>
      <c r="D56" s="38">
        <f t="shared" si="13"/>
        <v>-208525.19999999998</v>
      </c>
      <c r="E56" s="38">
        <f t="shared" si="13"/>
        <v>759401.01</v>
      </c>
      <c r="F56" s="38">
        <f t="shared" si="13"/>
        <v>-253238.47999999998</v>
      </c>
      <c r="G56" s="38">
        <f t="shared" si="13"/>
        <v>-270374.17</v>
      </c>
      <c r="H56" s="38">
        <f t="shared" si="13"/>
        <v>-298789.06</v>
      </c>
      <c r="I56" s="38">
        <f t="shared" si="13"/>
        <v>-183986.38</v>
      </c>
      <c r="J56" s="38">
        <f t="shared" si="9"/>
        <v>-950331.14999999991</v>
      </c>
    </row>
    <row r="57" spans="1:10" ht="18.75" customHeight="1">
      <c r="A57" s="16" t="s">
        <v>102</v>
      </c>
      <c r="B57" s="38">
        <f t="shared" ref="B57:I57" si="14">B58+B59+B60+B61+B62+B63</f>
        <v>-230960.44</v>
      </c>
      <c r="C57" s="38">
        <f t="shared" si="14"/>
        <v>-204269.13</v>
      </c>
      <c r="D57" s="38">
        <f t="shared" si="14"/>
        <v>-189011.27</v>
      </c>
      <c r="E57" s="38">
        <f t="shared" si="14"/>
        <v>-117564</v>
      </c>
      <c r="F57" s="38">
        <f t="shared" si="14"/>
        <v>-222963.78999999998</v>
      </c>
      <c r="G57" s="38">
        <f t="shared" si="14"/>
        <v>-239002.55</v>
      </c>
      <c r="H57" s="38">
        <f t="shared" si="14"/>
        <v>-242450.49</v>
      </c>
      <c r="I57" s="38">
        <f t="shared" si="14"/>
        <v>-169722.9</v>
      </c>
      <c r="J57" s="38">
        <f t="shared" si="9"/>
        <v>-1615944.5699999998</v>
      </c>
    </row>
    <row r="58" spans="1:10" ht="18.75" customHeight="1">
      <c r="A58" s="12" t="s">
        <v>103</v>
      </c>
      <c r="B58" s="38">
        <f>-ROUND(B9*$D$3,2)</f>
        <v>-145887</v>
      </c>
      <c r="C58" s="38">
        <f t="shared" ref="C58:I58" si="15">-ROUND(C9*$D$3,2)</f>
        <v>-194406</v>
      </c>
      <c r="D58" s="38">
        <f t="shared" si="15"/>
        <v>-165354</v>
      </c>
      <c r="E58" s="38">
        <f t="shared" si="15"/>
        <v>-117564</v>
      </c>
      <c r="F58" s="38">
        <f t="shared" si="15"/>
        <v>-124014</v>
      </c>
      <c r="G58" s="38">
        <f t="shared" si="15"/>
        <v>-155796</v>
      </c>
      <c r="H58" s="38">
        <f t="shared" si="15"/>
        <v>-183420</v>
      </c>
      <c r="I58" s="38">
        <f t="shared" si="15"/>
        <v>-167898</v>
      </c>
      <c r="J58" s="38">
        <f t="shared" si="9"/>
        <v>-1254339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-2250</v>
      </c>
      <c r="C60" s="52">
        <v>-1761</v>
      </c>
      <c r="D60" s="52">
        <v>-996</v>
      </c>
      <c r="E60" s="20">
        <v>0</v>
      </c>
      <c r="F60" s="52">
        <v>-1863</v>
      </c>
      <c r="G60" s="52">
        <v>-1104</v>
      </c>
      <c r="H60" s="52">
        <v>-762</v>
      </c>
      <c r="I60" s="52">
        <v>-378</v>
      </c>
      <c r="J60" s="38">
        <f t="shared" si="9"/>
        <v>-9114</v>
      </c>
    </row>
    <row r="61" spans="1:10" ht="18.75" customHeight="1">
      <c r="A61" s="12" t="s">
        <v>64</v>
      </c>
      <c r="B61" s="52">
        <v>-1893</v>
      </c>
      <c r="C61" s="52">
        <v>-882</v>
      </c>
      <c r="D61" s="52">
        <v>-837</v>
      </c>
      <c r="E61" s="20">
        <v>0</v>
      </c>
      <c r="F61" s="52">
        <v>-1281</v>
      </c>
      <c r="G61" s="52">
        <v>-330</v>
      </c>
      <c r="H61" s="52">
        <v>-198</v>
      </c>
      <c r="I61" s="52">
        <v>-180</v>
      </c>
      <c r="J61" s="38">
        <f t="shared" si="9"/>
        <v>-5601</v>
      </c>
    </row>
    <row r="62" spans="1:10" ht="18.75" customHeight="1">
      <c r="A62" s="12" t="s">
        <v>65</v>
      </c>
      <c r="B62" s="52">
        <v>-80622.44</v>
      </c>
      <c r="C62" s="52">
        <v>-7164.13</v>
      </c>
      <c r="D62" s="52">
        <v>-21824.27</v>
      </c>
      <c r="E62" s="20">
        <v>0</v>
      </c>
      <c r="F62" s="52">
        <v>-95721.79</v>
      </c>
      <c r="G62" s="52">
        <v>-81744.55</v>
      </c>
      <c r="H62" s="52">
        <v>-58070.49</v>
      </c>
      <c r="I62" s="52">
        <v>-1266.9000000000001</v>
      </c>
      <c r="J62" s="38">
        <f>SUM(B62:I62)</f>
        <v>-346414.57</v>
      </c>
    </row>
    <row r="63" spans="1:10" ht="18.75" customHeight="1">
      <c r="A63" s="12" t="s">
        <v>66</v>
      </c>
      <c r="B63" s="52">
        <v>-308</v>
      </c>
      <c r="C63" s="52">
        <v>-56</v>
      </c>
      <c r="D63" s="20">
        <v>0</v>
      </c>
      <c r="E63" s="20">
        <v>0</v>
      </c>
      <c r="F63" s="20">
        <v>-84</v>
      </c>
      <c r="G63" s="20">
        <v>-28</v>
      </c>
      <c r="H63" s="20">
        <v>0</v>
      </c>
      <c r="I63" s="20">
        <v>0</v>
      </c>
      <c r="J63" s="38">
        <f t="shared" si="9"/>
        <v>-476</v>
      </c>
    </row>
    <row r="64" spans="1:10" ht="18.75" customHeight="1">
      <c r="A64" s="16" t="s">
        <v>107</v>
      </c>
      <c r="B64" s="52">
        <f>SUM(B65:B82)</f>
        <v>-21276.69</v>
      </c>
      <c r="C64" s="52">
        <f t="shared" ref="C64:I64" si="16">SUM(C65:C82)</f>
        <v>-38312.61</v>
      </c>
      <c r="D64" s="52">
        <f t="shared" si="16"/>
        <v>-19513.93</v>
      </c>
      <c r="E64" s="52">
        <f t="shared" si="16"/>
        <v>876965.01</v>
      </c>
      <c r="F64" s="52">
        <f t="shared" si="16"/>
        <v>-30274.69</v>
      </c>
      <c r="G64" s="52">
        <f t="shared" si="16"/>
        <v>-31371.62</v>
      </c>
      <c r="H64" s="52">
        <f t="shared" si="16"/>
        <v>-56338.57</v>
      </c>
      <c r="I64" s="52">
        <f t="shared" si="16"/>
        <v>-14263.48</v>
      </c>
      <c r="J64" s="38">
        <f t="shared" si="9"/>
        <v>665613.42000000016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8">
        <v>-889.95</v>
      </c>
      <c r="F65" s="38">
        <v>-1518.02</v>
      </c>
      <c r="G65" s="20">
        <v>0</v>
      </c>
      <c r="H65" s="20">
        <v>0</v>
      </c>
      <c r="I65" s="20">
        <v>0</v>
      </c>
      <c r="J65" s="38">
        <f t="shared" si="9"/>
        <v>-2407.9700000000003</v>
      </c>
    </row>
    <row r="66" spans="1:10" ht="18.75" customHeight="1">
      <c r="A66" s="12" t="s">
        <v>68</v>
      </c>
      <c r="B66" s="20">
        <v>0</v>
      </c>
      <c r="C66" s="38">
        <v>-219.22</v>
      </c>
      <c r="D66" s="38">
        <v>-30.91</v>
      </c>
      <c r="E66" s="20">
        <v>0</v>
      </c>
      <c r="F66" s="20">
        <v>0</v>
      </c>
      <c r="G66" s="20">
        <v>0</v>
      </c>
      <c r="H66" s="38">
        <v>-30.91</v>
      </c>
      <c r="I66" s="20">
        <v>0</v>
      </c>
      <c r="J66" s="38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-13418.99</v>
      </c>
      <c r="C69" s="38">
        <v>-19480.05</v>
      </c>
      <c r="D69" s="38">
        <v>-18415.27</v>
      </c>
      <c r="E69" s="38">
        <v>-14251.7</v>
      </c>
      <c r="F69" s="38">
        <v>-12913.9</v>
      </c>
      <c r="G69" s="38">
        <v>-17746.37</v>
      </c>
      <c r="H69" s="38">
        <v>-27042.74</v>
      </c>
      <c r="I69" s="38">
        <v>-13241.51</v>
      </c>
      <c r="J69" s="53">
        <f t="shared" si="9"/>
        <v>-136510.53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38">
        <v>-7000</v>
      </c>
      <c r="C73" s="38">
        <v>-17000</v>
      </c>
      <c r="D73" s="20">
        <v>0</v>
      </c>
      <c r="E73" s="38">
        <v>-9000</v>
      </c>
      <c r="F73" s="38">
        <v>-3000</v>
      </c>
      <c r="G73" s="38">
        <v>-12000</v>
      </c>
      <c r="H73" s="38">
        <v>-27000</v>
      </c>
      <c r="I73" s="38">
        <v>-1000</v>
      </c>
      <c r="J73" s="53">
        <f t="shared" si="9"/>
        <v>-76000</v>
      </c>
    </row>
    <row r="74" spans="1:10" ht="18.75" customHeight="1">
      <c r="A74" s="12" t="s">
        <v>76</v>
      </c>
      <c r="B74" s="38">
        <v>-857.7</v>
      </c>
      <c r="C74" s="38">
        <v>-1613.34</v>
      </c>
      <c r="D74" s="20">
        <v>0</v>
      </c>
      <c r="E74" s="38">
        <v>-1000.43</v>
      </c>
      <c r="F74" s="38">
        <v>-227.61</v>
      </c>
      <c r="G74" s="38">
        <v>-1244.5999999999999</v>
      </c>
      <c r="H74" s="38">
        <v>-2264.92</v>
      </c>
      <c r="I74" s="38">
        <v>-21.97</v>
      </c>
      <c r="J74" s="53">
        <f t="shared" si="9"/>
        <v>-7230.5700000000006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38">
        <v>-12615.16</v>
      </c>
      <c r="G76" s="20">
        <v>0</v>
      </c>
      <c r="H76" s="20">
        <v>0</v>
      </c>
      <c r="I76" s="20">
        <v>0</v>
      </c>
      <c r="J76" s="53">
        <f>SUM(B76:I76)</f>
        <v>-12615.16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8">
        <v>1060000</v>
      </c>
      <c r="F77" s="20">
        <v>0</v>
      </c>
      <c r="G77" s="20">
        <v>0</v>
      </c>
      <c r="H77" s="20">
        <v>0</v>
      </c>
      <c r="I77" s="20">
        <v>0</v>
      </c>
      <c r="J77" s="53">
        <f>SUM(B77:I77)</f>
        <v>1060000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38">
        <v>-115603.08</v>
      </c>
      <c r="F80" s="20">
        <v>0</v>
      </c>
      <c r="G80" s="20">
        <v>0</v>
      </c>
      <c r="H80" s="20">
        <v>0</v>
      </c>
      <c r="I80" s="20">
        <v>0</v>
      </c>
      <c r="J80" s="53">
        <f>SUM(B80:I80)</f>
        <v>-115603.08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6" t="s">
        <v>116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6" t="s">
        <v>117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6"/>
      <c r="B85" s="21"/>
      <c r="C85" s="21"/>
      <c r="D85" s="21"/>
      <c r="E85" s="21"/>
      <c r="F85" s="21"/>
      <c r="G85" s="21"/>
      <c r="H85" s="21"/>
      <c r="I85" s="21"/>
      <c r="J85" s="21">
        <f t="shared" ref="J83:J90" si="17">SUM(B85:I85)</f>
        <v>0</v>
      </c>
    </row>
    <row r="86" spans="1:10" ht="18.75" customHeight="1">
      <c r="A86" s="16" t="s">
        <v>111</v>
      </c>
      <c r="B86" s="25">
        <f t="shared" ref="B86:I86" si="18">+B87+B88</f>
        <v>1142879.43</v>
      </c>
      <c r="C86" s="25">
        <f t="shared" si="18"/>
        <v>1698815.49</v>
      </c>
      <c r="D86" s="25">
        <f t="shared" si="18"/>
        <v>1668542.77</v>
      </c>
      <c r="E86" s="25">
        <f t="shared" si="18"/>
        <v>2178102.14</v>
      </c>
      <c r="F86" s="25">
        <f t="shared" si="18"/>
        <v>992999.76</v>
      </c>
      <c r="G86" s="25">
        <f t="shared" si="18"/>
        <v>1620486.98</v>
      </c>
      <c r="H86" s="25">
        <f t="shared" si="18"/>
        <v>2193660.2200000002</v>
      </c>
      <c r="I86" s="25">
        <f t="shared" si="18"/>
        <v>1087939.9100000001</v>
      </c>
      <c r="J86" s="53">
        <f t="shared" si="17"/>
        <v>12583426.700000001</v>
      </c>
    </row>
    <row r="87" spans="1:10" ht="18.75" customHeight="1">
      <c r="A87" s="16" t="s">
        <v>110</v>
      </c>
      <c r="B87" s="25">
        <f>+B44+B57+B64+B83</f>
        <v>1127868.28</v>
      </c>
      <c r="C87" s="25">
        <f t="shared" ref="C87:I87" si="19">+C44+C57+C64+C83</f>
        <v>1678248.55</v>
      </c>
      <c r="D87" s="25">
        <f t="shared" si="19"/>
        <v>1648157.69</v>
      </c>
      <c r="E87" s="25">
        <f t="shared" si="19"/>
        <v>2159136.4500000002</v>
      </c>
      <c r="F87" s="25">
        <f t="shared" si="19"/>
        <v>973726.74</v>
      </c>
      <c r="G87" s="25">
        <f t="shared" si="19"/>
        <v>1602476.2</v>
      </c>
      <c r="H87" s="25">
        <f t="shared" si="19"/>
        <v>2168305.2600000002</v>
      </c>
      <c r="I87" s="25">
        <f t="shared" si="19"/>
        <v>1072765.9400000002</v>
      </c>
      <c r="J87" s="53">
        <f t="shared" si="17"/>
        <v>12430685.109999999</v>
      </c>
    </row>
    <row r="88" spans="1:10" ht="18.75" customHeight="1">
      <c r="A88" s="16" t="s">
        <v>114</v>
      </c>
      <c r="B88" s="25">
        <f t="shared" ref="B88:I88" si="20">IF(+B52+B84+B89&lt;0,0,(B52+B84+B89))</f>
        <v>15011.15</v>
      </c>
      <c r="C88" s="25">
        <f t="shared" si="20"/>
        <v>20566.939999999999</v>
      </c>
      <c r="D88" s="25">
        <f t="shared" si="20"/>
        <v>20385.080000000002</v>
      </c>
      <c r="E88" s="20">
        <f t="shared" si="20"/>
        <v>18965.689999999999</v>
      </c>
      <c r="F88" s="25">
        <f t="shared" si="20"/>
        <v>19273.02</v>
      </c>
      <c r="G88" s="20">
        <f t="shared" si="20"/>
        <v>18010.78</v>
      </c>
      <c r="H88" s="25">
        <f t="shared" si="20"/>
        <v>25354.959999999999</v>
      </c>
      <c r="I88" s="20">
        <f t="shared" si="20"/>
        <v>15173.97</v>
      </c>
      <c r="J88" s="53">
        <f t="shared" si="17"/>
        <v>152741.59</v>
      </c>
    </row>
    <row r="89" spans="1:10" ht="18.75" customHeight="1">
      <c r="A89" s="16" t="s">
        <v>112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1">
        <f t="shared" si="17"/>
        <v>0</v>
      </c>
    </row>
    <row r="90" spans="1:10" ht="18" customHeight="1">
      <c r="A90" s="16" t="s">
        <v>113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</row>
    <row r="91" spans="1:10" ht="18.75" customHeight="1">
      <c r="A91" s="2"/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</row>
    <row r="92" spans="1:10" ht="18.75" customHeight="1">
      <c r="A92" s="40"/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/>
    </row>
    <row r="93" spans="1:10" ht="18.75" customHeight="1">
      <c r="A93" s="8"/>
      <c r="B93" s="50">
        <v>0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/>
    </row>
    <row r="94" spans="1:10" ht="18.75" customHeight="1">
      <c r="A94" s="26" t="s">
        <v>82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45">
        <f>SUM(J95:J115)</f>
        <v>12583426.699999997</v>
      </c>
    </row>
    <row r="95" spans="1:10" ht="18.75" customHeight="1">
      <c r="A95" s="27" t="s">
        <v>83</v>
      </c>
      <c r="B95" s="28">
        <v>144344.17000000001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f t="shared" ref="J95:J115" si="21">SUM(B95:I95)</f>
        <v>144344.17000000001</v>
      </c>
    </row>
    <row r="96" spans="1:10" ht="18.75" customHeight="1">
      <c r="A96" s="27" t="s">
        <v>84</v>
      </c>
      <c r="B96" s="28">
        <v>998535.26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f t="shared" si="21"/>
        <v>998535.26</v>
      </c>
    </row>
    <row r="97" spans="1:10" ht="18.75" customHeight="1">
      <c r="A97" s="27" t="s">
        <v>85</v>
      </c>
      <c r="B97" s="44">
        <v>0</v>
      </c>
      <c r="C97" s="28">
        <f>+C86</f>
        <v>1698815.49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f t="shared" si="21"/>
        <v>1698815.49</v>
      </c>
    </row>
    <row r="98" spans="1:10" ht="18.75" customHeight="1">
      <c r="A98" s="27" t="s">
        <v>86</v>
      </c>
      <c r="B98" s="44">
        <v>0</v>
      </c>
      <c r="C98" s="44">
        <v>0</v>
      </c>
      <c r="D98" s="28">
        <f>+D86</f>
        <v>1668542.77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si="21"/>
        <v>1668542.77</v>
      </c>
    </row>
    <row r="99" spans="1:10" ht="18.75" customHeight="1">
      <c r="A99" s="27" t="s">
        <v>87</v>
      </c>
      <c r="B99" s="44">
        <v>0</v>
      </c>
      <c r="C99" s="44">
        <v>0</v>
      </c>
      <c r="D99" s="44">
        <v>0</v>
      </c>
      <c r="E99" s="28">
        <v>797800.92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1"/>
        <v>797800.92</v>
      </c>
    </row>
    <row r="100" spans="1:10" ht="18.75" customHeight="1">
      <c r="A100" s="27" t="s">
        <v>118</v>
      </c>
      <c r="B100" s="44">
        <v>0</v>
      </c>
      <c r="C100" s="44">
        <v>0</v>
      </c>
      <c r="D100" s="44">
        <v>0</v>
      </c>
      <c r="E100" s="28">
        <v>240513.19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1"/>
        <v>240513.19</v>
      </c>
    </row>
    <row r="101" spans="1:10" ht="18.75" customHeight="1">
      <c r="A101" s="27" t="s">
        <v>119</v>
      </c>
      <c r="B101" s="44">
        <v>0</v>
      </c>
      <c r="C101" s="44">
        <v>0</v>
      </c>
      <c r="D101" s="44">
        <v>0</v>
      </c>
      <c r="E101" s="28">
        <v>1131799.23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1"/>
        <v>1131799.23</v>
      </c>
    </row>
    <row r="102" spans="1:10" ht="18.75" customHeight="1">
      <c r="A102" s="27" t="s">
        <v>88</v>
      </c>
      <c r="B102" s="44">
        <v>0</v>
      </c>
      <c r="C102" s="44">
        <v>0</v>
      </c>
      <c r="D102" s="44">
        <v>0</v>
      </c>
      <c r="E102" s="28">
        <v>7988.8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1"/>
        <v>7988.8</v>
      </c>
    </row>
    <row r="103" spans="1:10" ht="18.75" customHeight="1">
      <c r="A103" s="27" t="s">
        <v>89</v>
      </c>
      <c r="B103" s="44">
        <v>0</v>
      </c>
      <c r="C103" s="44">
        <v>0</v>
      </c>
      <c r="D103" s="44">
        <v>0</v>
      </c>
      <c r="E103" s="44">
        <v>0</v>
      </c>
      <c r="F103" s="28">
        <f>+F86</f>
        <v>992999.76</v>
      </c>
      <c r="G103" s="44">
        <v>0</v>
      </c>
      <c r="H103" s="44">
        <v>0</v>
      </c>
      <c r="I103" s="44">
        <v>0</v>
      </c>
      <c r="J103" s="45">
        <f t="shared" si="21"/>
        <v>992999.76</v>
      </c>
    </row>
    <row r="104" spans="1:10" ht="18.75" customHeight="1">
      <c r="A104" s="27" t="s">
        <v>90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28">
        <v>195322.71</v>
      </c>
      <c r="H104" s="44">
        <v>0</v>
      </c>
      <c r="I104" s="44">
        <v>0</v>
      </c>
      <c r="J104" s="45">
        <f t="shared" si="21"/>
        <v>195322.71</v>
      </c>
    </row>
    <row r="105" spans="1:10" ht="18.75" customHeight="1">
      <c r="A105" s="27" t="s">
        <v>91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28">
        <v>281653.24</v>
      </c>
      <c r="H105" s="44">
        <v>0</v>
      </c>
      <c r="I105" s="44">
        <v>0</v>
      </c>
      <c r="J105" s="45">
        <f t="shared" si="21"/>
        <v>281653.24</v>
      </c>
    </row>
    <row r="106" spans="1:10" ht="18.75" customHeight="1">
      <c r="A106" s="27" t="s">
        <v>92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420737.86</v>
      </c>
      <c r="H106" s="44">
        <v>0</v>
      </c>
      <c r="I106" s="44">
        <v>0</v>
      </c>
      <c r="J106" s="45">
        <f t="shared" si="21"/>
        <v>420737.86</v>
      </c>
    </row>
    <row r="107" spans="1:10" ht="18.75" customHeight="1">
      <c r="A107" s="27" t="s">
        <v>93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722773.17</v>
      </c>
      <c r="H107" s="44">
        <v>0</v>
      </c>
      <c r="I107" s="44">
        <v>0</v>
      </c>
      <c r="J107" s="45">
        <f t="shared" si="21"/>
        <v>722773.17</v>
      </c>
    </row>
    <row r="108" spans="1:10" ht="18.75" customHeight="1">
      <c r="A108" s="27" t="s">
        <v>94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28">
        <v>632995.01</v>
      </c>
      <c r="I108" s="44">
        <v>0</v>
      </c>
      <c r="J108" s="45">
        <f t="shared" si="21"/>
        <v>632995.01</v>
      </c>
    </row>
    <row r="109" spans="1:10" ht="18.75" customHeight="1">
      <c r="A109" s="27" t="s">
        <v>95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28">
        <v>51265.29</v>
      </c>
      <c r="I109" s="44">
        <v>0</v>
      </c>
      <c r="J109" s="45">
        <f t="shared" si="21"/>
        <v>51265.29</v>
      </c>
    </row>
    <row r="110" spans="1:10" ht="18.75" customHeight="1">
      <c r="A110" s="27" t="s">
        <v>96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351298.82</v>
      </c>
      <c r="I110" s="44">
        <v>0</v>
      </c>
      <c r="J110" s="45">
        <f t="shared" si="21"/>
        <v>351298.82</v>
      </c>
    </row>
    <row r="111" spans="1:10" ht="18.75" customHeight="1">
      <c r="A111" s="27" t="s">
        <v>97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312233.17</v>
      </c>
      <c r="I111" s="44">
        <v>0</v>
      </c>
      <c r="J111" s="45">
        <f t="shared" si="21"/>
        <v>312233.17</v>
      </c>
    </row>
    <row r="112" spans="1:10" ht="18.75" customHeight="1">
      <c r="A112" s="27" t="s">
        <v>98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845867.94</v>
      </c>
      <c r="I112" s="44">
        <v>0</v>
      </c>
      <c r="J112" s="45">
        <f t="shared" si="21"/>
        <v>845867.94</v>
      </c>
    </row>
    <row r="113" spans="1:10" ht="18.75" customHeight="1">
      <c r="A113" s="27" t="s">
        <v>99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28">
        <v>75331.14</v>
      </c>
      <c r="J113" s="45">
        <f t="shared" si="21"/>
        <v>75331.14</v>
      </c>
    </row>
    <row r="114" spans="1:10" ht="18.75" customHeight="1">
      <c r="A114" s="27" t="s">
        <v>100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28">
        <v>374927.45</v>
      </c>
      <c r="J114" s="45">
        <f t="shared" si="21"/>
        <v>374927.45</v>
      </c>
    </row>
    <row r="115" spans="1:10" ht="18.75" customHeight="1">
      <c r="A115" s="29" t="s">
        <v>101</v>
      </c>
      <c r="B115" s="46">
        <v>0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7">
        <v>637681.31000000006</v>
      </c>
      <c r="J115" s="48">
        <f t="shared" si="21"/>
        <v>637681.31000000006</v>
      </c>
    </row>
    <row r="116" spans="1:10" ht="18.75" customHeight="1">
      <c r="A116" s="49"/>
      <c r="B116" s="56"/>
      <c r="C116" s="56"/>
      <c r="D116" s="56"/>
      <c r="E116" s="56"/>
      <c r="F116" s="56"/>
      <c r="G116" s="56"/>
      <c r="H116" s="56"/>
      <c r="I116" s="56"/>
      <c r="J116" s="57"/>
    </row>
    <row r="117" spans="1:10" ht="18.75" customHeight="1">
      <c r="A117" s="43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2"/>
    </row>
    <row r="121" spans="1:10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2013-08-30T18:23:31Z</dcterms:modified>
</cp:coreProperties>
</file>