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CONCESSÃO'!$A$1:$J$115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J72" i="8"/>
  <c r="J71"/>
  <c r="B9" l="1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3"/>
  <c r="J84"/>
  <c r="J85"/>
  <c r="B88"/>
  <c r="C88"/>
  <c r="D88"/>
  <c r="E88"/>
  <c r="F88"/>
  <c r="G88"/>
  <c r="H88"/>
  <c r="I88"/>
  <c r="J88"/>
  <c r="J89"/>
  <c r="B90"/>
  <c r="C90"/>
  <c r="D90"/>
  <c r="E90"/>
  <c r="F90"/>
  <c r="G90"/>
  <c r="H90"/>
  <c r="I90"/>
  <c r="J90"/>
  <c r="J95"/>
  <c r="J96"/>
  <c r="J99"/>
  <c r="J100"/>
  <c r="J101"/>
  <c r="J102"/>
  <c r="J104"/>
  <c r="J105"/>
  <c r="J106"/>
  <c r="J107"/>
  <c r="J108"/>
  <c r="J109"/>
  <c r="J110"/>
  <c r="J111"/>
  <c r="J112"/>
  <c r="J113"/>
  <c r="J114"/>
  <c r="J115"/>
  <c r="J64" l="1"/>
  <c r="H56"/>
  <c r="F56"/>
  <c r="D56"/>
  <c r="I56"/>
  <c r="G56"/>
  <c r="E56"/>
  <c r="C56"/>
  <c r="J57"/>
  <c r="B56"/>
  <c r="H43"/>
  <c r="H87"/>
  <c r="H86" s="1"/>
  <c r="F43"/>
  <c r="F87"/>
  <c r="F86" s="1"/>
  <c r="F103" s="1"/>
  <c r="J103" s="1"/>
  <c r="D43"/>
  <c r="D87"/>
  <c r="D86" s="1"/>
  <c r="D98" s="1"/>
  <c r="J98" s="1"/>
  <c r="J8"/>
  <c r="J7" s="1"/>
  <c r="B7"/>
  <c r="B45" s="1"/>
  <c r="I87"/>
  <c r="I86" s="1"/>
  <c r="I43"/>
  <c r="G87"/>
  <c r="G86" s="1"/>
  <c r="G43"/>
  <c r="E48"/>
  <c r="J48" s="1"/>
  <c r="E45"/>
  <c r="E44" s="1"/>
  <c r="C45"/>
  <c r="C46"/>
  <c r="J46" s="1"/>
  <c r="J9"/>
  <c r="J56" l="1"/>
  <c r="E87"/>
  <c r="E86" s="1"/>
  <c r="E43"/>
  <c r="C44"/>
  <c r="J45"/>
  <c r="J44" s="1"/>
  <c r="B44"/>
  <c r="C87" l="1"/>
  <c r="C86" s="1"/>
  <c r="C97" s="1"/>
  <c r="J97" s="1"/>
  <c r="J94" s="1"/>
  <c r="C43"/>
  <c r="B43"/>
  <c r="J43" s="1"/>
  <c r="B87"/>
  <c r="B86" l="1"/>
  <c r="J86" s="1"/>
  <c r="J87"/>
</calcChain>
</file>

<file path=xl/sharedStrings.xml><?xml version="1.0" encoding="utf-8"?>
<sst xmlns="http://schemas.openxmlformats.org/spreadsheetml/2006/main" count="120" uniqueCount="120">
  <si>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</si>
  <si>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</si>
  <si>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</si>
  <si>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</si>
  <si>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</si>
  <si>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</si>
  <si>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</si>
  <si>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</si>
  <si>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</si>
  <si>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</si>
  <si>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</si>
  <si>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</si>
  <si>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</si>
  <si>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</si>
  <si>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</si>
  <si>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</si>
  <si>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</si>
  <si>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</si>
  <si>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</si>
  <si>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</si>
  <si>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</si>
  <si>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</si>
  <si>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</si>
  <si>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</si>
  <si>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</si>
  <si>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</si>
  <si>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</si>
  <si>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</si>
  <si>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</si>
  <si>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</si>
  <si>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</si>
  <si>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</si>
  <si>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</si>
  <si>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</si>
  <si>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</si>
  <si>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</si>
  <si>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</si>
  <si>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</si>
  <si>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</si>
  <si>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</si>
  <si>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</si>
  <si>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</si>
  <si>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</si>
  <si>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</si>
  <si>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</si>
  <si>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</si>
  <si>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</si>
  <si>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</si>
  <si>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</si>
  <si>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</si>
  <si>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</si>
  <si>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</si>
  <si>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</si>
  <si>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</si>
  <si>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</si>
  <si>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</si>
  <si>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</si>
  <si>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</si>
  <si>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</si>
  <si>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</si>
  <si>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</si>
  <si>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</si>
  <si>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</si>
  <si>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</si>
  <si>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</si>
  <si>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</si>
  <si>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</si>
  <si>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</si>
  <si>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</si>
  <si>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</si>
  <si>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</si>
  <si>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</si>
  <si>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</si>
  <si>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</si>
  <si>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</si>
  <si>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</si>
  <si>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</si>
  <si>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</si>
  <si>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</si>
  <si>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</si>
  <si>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</si>
  <si>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</si>
  <si>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</si>
  <si>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</si>
  <si>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</si>
  <si>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</si>
  <si>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</si>
  <si>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</si>
  <si>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</si>
  <si>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</si>
  <si>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</si>
  <si>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</si>
  <si>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</si>
  <si>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</si>
  <si>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</si>
  <si>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</si>
  <si>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</si>
  <si>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</si>
  <si>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</si>
  <si>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</si>
  <si>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</si>
  <si>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</si>
  <si>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</si>
  <si>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</si>
  <si>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</si>
  <si>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</si>
  <si>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</si>
  <si>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</si>
  <si>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</si>
  <si>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</si>
  <si>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</si>
  <si>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</si>
  <si>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</si>
  <si>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</si>
  <si>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</si>
  <si>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</si>
  <si>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</si>
  <si>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>OPERAÇÃO 28/08/13 - VENCIMENTO 04/09/13</t>
  </si>
  <si>
    <t>6.3. Revisão de Remuneração pelo Transporte Coletivo</t>
  </si>
  <si>
    <t xml:space="preserve">6.4. Revisão de Remuneração pelo Serviço Atende 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</si>
</sst>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616996</v>
      </c>
      <c r="C7" s="9">
        <f t="shared" si="0"/>
        <v>755928</v>
      </c>
      <c r="D7" s="9">
        <f t="shared" si="0"/>
        <v>690293</v>
      </c>
      <c r="E7" s="9">
        <f t="shared" si="0"/>
        <v>518780</v>
      </c>
      <c r="F7" s="9">
        <f t="shared" si="0"/>
        <v>532159</v>
      </c>
      <c r="G7" s="9">
        <f t="shared" si="0"/>
        <v>793617</v>
      </c>
      <c r="H7" s="9">
        <f t="shared" si="0"/>
        <v>1203475</v>
      </c>
      <c r="I7" s="9">
        <f t="shared" si="0"/>
        <v>563860</v>
      </c>
      <c r="J7" s="9">
        <f t="shared" si="0"/>
        <v>5675108</v>
      </c>
    </row>
    <row r="8" spans="1:10" ht="17.25" customHeight="1">
      <c r="A8" s="10" t="s">
        <v>34</v>
      </c>
      <c r="B8" s="11">
        <f>B9+B12</f>
        <v>365111</v>
      </c>
      <c r="C8" s="11">
        <f t="shared" ref="C8:I8" si="1">C9+C12</f>
        <v>460625</v>
      </c>
      <c r="D8" s="11">
        <f t="shared" si="1"/>
        <v>405179</v>
      </c>
      <c r="E8" s="11">
        <f t="shared" si="1"/>
        <v>291862</v>
      </c>
      <c r="F8" s="11">
        <f t="shared" si="1"/>
        <v>313668</v>
      </c>
      <c r="G8" s="11">
        <f t="shared" si="1"/>
        <v>444108</v>
      </c>
      <c r="H8" s="11">
        <f t="shared" si="1"/>
        <v>648225</v>
      </c>
      <c r="I8" s="11">
        <f t="shared" si="1"/>
        <v>346324</v>
      </c>
      <c r="J8" s="11">
        <f t="shared" ref="J8:J23" si="2">SUM(B8:I8)</f>
        <v>3275102</v>
      </c>
    </row>
    <row r="9" spans="1:10" ht="17.25" customHeight="1">
      <c r="A9" s="15" t="s">
        <v>19</v>
      </c>
      <c r="B9" s="13">
        <f>+B10+B11</f>
        <v>45143</v>
      </c>
      <c r="C9" s="13">
        <f t="shared" ref="C9:I9" si="3">+C10+C11</f>
        <v>59955</v>
      </c>
      <c r="D9" s="13">
        <f t="shared" si="3"/>
        <v>49820</v>
      </c>
      <c r="E9" s="13">
        <f t="shared" si="3"/>
        <v>34529</v>
      </c>
      <c r="F9" s="13">
        <f t="shared" si="3"/>
        <v>37794</v>
      </c>
      <c r="G9" s="13">
        <f t="shared" si="3"/>
        <v>48999</v>
      </c>
      <c r="H9" s="13">
        <f t="shared" si="3"/>
        <v>55349</v>
      </c>
      <c r="I9" s="13">
        <f t="shared" si="3"/>
        <v>53703</v>
      </c>
      <c r="J9" s="11">
        <f t="shared" si="2"/>
        <v>385292</v>
      </c>
    </row>
    <row r="10" spans="1:10" ht="17.25" customHeight="1">
      <c r="A10" s="31" t="s">
        <v>20</v>
      </c>
      <c r="B10" s="13">
        <v>45143</v>
      </c>
      <c r="C10" s="13">
        <v>59955</v>
      </c>
      <c r="D10" s="13">
        <v>49820</v>
      </c>
      <c r="E10" s="13">
        <v>34529</v>
      </c>
      <c r="F10" s="13">
        <v>37794</v>
      </c>
      <c r="G10" s="13">
        <v>48999</v>
      </c>
      <c r="H10" s="13">
        <v>55349</v>
      </c>
      <c r="I10" s="13">
        <v>53703</v>
      </c>
      <c r="J10" s="11">
        <f>SUM(B10:I10)</f>
        <v>385292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319968</v>
      </c>
      <c r="C12" s="17">
        <f t="shared" si="4"/>
        <v>400670</v>
      </c>
      <c r="D12" s="17">
        <f t="shared" si="4"/>
        <v>355359</v>
      </c>
      <c r="E12" s="17">
        <f t="shared" si="4"/>
        <v>257333</v>
      </c>
      <c r="F12" s="17">
        <f t="shared" si="4"/>
        <v>275874</v>
      </c>
      <c r="G12" s="17">
        <f t="shared" si="4"/>
        <v>395109</v>
      </c>
      <c r="H12" s="17">
        <f t="shared" si="4"/>
        <v>592876</v>
      </c>
      <c r="I12" s="17">
        <f t="shared" si="4"/>
        <v>292621</v>
      </c>
      <c r="J12" s="11">
        <f t="shared" si="2"/>
        <v>2889810</v>
      </c>
    </row>
    <row r="13" spans="1:10" ht="17.25" customHeight="1">
      <c r="A13" s="14" t="s">
        <v>22</v>
      </c>
      <c r="B13" s="13">
        <v>142279</v>
      </c>
      <c r="C13" s="13">
        <v>190071</v>
      </c>
      <c r="D13" s="13">
        <v>174954</v>
      </c>
      <c r="E13" s="13">
        <v>129445</v>
      </c>
      <c r="F13" s="13">
        <v>132165</v>
      </c>
      <c r="G13" s="13">
        <v>189358</v>
      </c>
      <c r="H13" s="13">
        <v>278448</v>
      </c>
      <c r="I13" s="13">
        <v>130047</v>
      </c>
      <c r="J13" s="11">
        <f t="shared" si="2"/>
        <v>1366767</v>
      </c>
    </row>
    <row r="14" spans="1:10" ht="17.25" customHeight="1">
      <c r="A14" s="14" t="s">
        <v>23</v>
      </c>
      <c r="B14" s="13">
        <v>130333</v>
      </c>
      <c r="C14" s="13">
        <v>145828</v>
      </c>
      <c r="D14" s="13">
        <v>128961</v>
      </c>
      <c r="E14" s="13">
        <v>89848</v>
      </c>
      <c r="F14" s="13">
        <v>106381</v>
      </c>
      <c r="G14" s="13">
        <v>152033</v>
      </c>
      <c r="H14" s="13">
        <v>246881</v>
      </c>
      <c r="I14" s="13">
        <v>119904</v>
      </c>
      <c r="J14" s="11">
        <f t="shared" si="2"/>
        <v>1120169</v>
      </c>
    </row>
    <row r="15" spans="1:10" ht="17.25" customHeight="1">
      <c r="A15" s="14" t="s">
        <v>24</v>
      </c>
      <c r="B15" s="13">
        <v>47356</v>
      </c>
      <c r="C15" s="13">
        <v>64771</v>
      </c>
      <c r="D15" s="13">
        <v>51444</v>
      </c>
      <c r="E15" s="13">
        <v>38040</v>
      </c>
      <c r="F15" s="13">
        <v>37328</v>
      </c>
      <c r="G15" s="13">
        <v>53718</v>
      </c>
      <c r="H15" s="13">
        <v>67547</v>
      </c>
      <c r="I15" s="13">
        <v>42670</v>
      </c>
      <c r="J15" s="11">
        <f t="shared" si="2"/>
        <v>402874</v>
      </c>
    </row>
    <row r="16" spans="1:10" ht="17.25" customHeight="1">
      <c r="A16" s="16" t="s">
        <v>25</v>
      </c>
      <c r="B16" s="11">
        <f>+B17+B18+B19</f>
        <v>210488</v>
      </c>
      <c r="C16" s="11">
        <f t="shared" ref="C16:I16" si="5">+C17+C18+C19</f>
        <v>232024</v>
      </c>
      <c r="D16" s="11">
        <f t="shared" si="5"/>
        <v>215013</v>
      </c>
      <c r="E16" s="11">
        <f t="shared" si="5"/>
        <v>171089</v>
      </c>
      <c r="F16" s="11">
        <f t="shared" si="5"/>
        <v>173080</v>
      </c>
      <c r="G16" s="11">
        <f t="shared" si="5"/>
        <v>289133</v>
      </c>
      <c r="H16" s="11">
        <f t="shared" si="5"/>
        <v>490922</v>
      </c>
      <c r="I16" s="11">
        <f t="shared" si="5"/>
        <v>177734</v>
      </c>
      <c r="J16" s="11">
        <f t="shared" si="2"/>
        <v>1959483</v>
      </c>
    </row>
    <row r="17" spans="1:10" ht="17.25" customHeight="1">
      <c r="A17" s="12" t="s">
        <v>26</v>
      </c>
      <c r="B17" s="13">
        <v>109344</v>
      </c>
      <c r="C17" s="13">
        <v>133782</v>
      </c>
      <c r="D17" s="13">
        <v>125284</v>
      </c>
      <c r="E17" s="13">
        <v>98977</v>
      </c>
      <c r="F17" s="13">
        <v>98491</v>
      </c>
      <c r="G17" s="13">
        <v>161848</v>
      </c>
      <c r="H17" s="13">
        <v>261594</v>
      </c>
      <c r="I17" s="13">
        <v>99241</v>
      </c>
      <c r="J17" s="11">
        <f t="shared" si="2"/>
        <v>1088561</v>
      </c>
    </row>
    <row r="18" spans="1:10" ht="17.25" customHeight="1">
      <c r="A18" s="12" t="s">
        <v>27</v>
      </c>
      <c r="B18" s="13">
        <v>76021</v>
      </c>
      <c r="C18" s="13">
        <v>70129</v>
      </c>
      <c r="D18" s="13">
        <v>65767</v>
      </c>
      <c r="E18" s="13">
        <v>51853</v>
      </c>
      <c r="F18" s="13">
        <v>56805</v>
      </c>
      <c r="G18" s="13">
        <v>97065</v>
      </c>
      <c r="H18" s="13">
        <v>183300</v>
      </c>
      <c r="I18" s="13">
        <v>59260</v>
      </c>
      <c r="J18" s="11">
        <f t="shared" si="2"/>
        <v>660200</v>
      </c>
    </row>
    <row r="19" spans="1:10" ht="17.25" customHeight="1">
      <c r="A19" s="12" t="s">
        <v>28</v>
      </c>
      <c r="B19" s="13">
        <v>25123</v>
      </c>
      <c r="C19" s="13">
        <v>28113</v>
      </c>
      <c r="D19" s="13">
        <v>23962</v>
      </c>
      <c r="E19" s="13">
        <v>20259</v>
      </c>
      <c r="F19" s="13">
        <v>17784</v>
      </c>
      <c r="G19" s="13">
        <v>30220</v>
      </c>
      <c r="H19" s="13">
        <v>46028</v>
      </c>
      <c r="I19" s="13">
        <v>19233</v>
      </c>
      <c r="J19" s="11">
        <f t="shared" si="2"/>
        <v>210722</v>
      </c>
    </row>
    <row r="20" spans="1:10" ht="17.25" customHeight="1">
      <c r="A20" s="16" t="s">
        <v>29</v>
      </c>
      <c r="B20" s="13">
        <v>41397</v>
      </c>
      <c r="C20" s="13">
        <v>63279</v>
      </c>
      <c r="D20" s="13">
        <v>70101</v>
      </c>
      <c r="E20" s="13">
        <v>55829</v>
      </c>
      <c r="F20" s="13">
        <v>45411</v>
      </c>
      <c r="G20" s="13">
        <v>60376</v>
      </c>
      <c r="H20" s="13">
        <v>64328</v>
      </c>
      <c r="I20" s="13">
        <v>31789</v>
      </c>
      <c r="J20" s="11">
        <f t="shared" si="2"/>
        <v>432510</v>
      </c>
    </row>
    <row r="21" spans="1:10" ht="17.25" customHeight="1">
      <c r="A21" s="12" t="s">
        <v>30</v>
      </c>
      <c r="B21" s="13">
        <f>ROUND(B$20*0.57,0)</f>
        <v>23596</v>
      </c>
      <c r="C21" s="13">
        <f>ROUND(C$20*0.57,0)</f>
        <v>36069</v>
      </c>
      <c r="D21" s="13">
        <f t="shared" ref="D21:I21" si="6">ROUND(D$20*0.57,0)</f>
        <v>39958</v>
      </c>
      <c r="E21" s="13">
        <f t="shared" si="6"/>
        <v>31823</v>
      </c>
      <c r="F21" s="13">
        <f t="shared" si="6"/>
        <v>25884</v>
      </c>
      <c r="G21" s="13">
        <f t="shared" si="6"/>
        <v>34414</v>
      </c>
      <c r="H21" s="13">
        <f t="shared" si="6"/>
        <v>36667</v>
      </c>
      <c r="I21" s="13">
        <f t="shared" si="6"/>
        <v>18120</v>
      </c>
      <c r="J21" s="11">
        <f t="shared" si="2"/>
        <v>246531</v>
      </c>
    </row>
    <row r="22" spans="1:10" ht="17.25" customHeight="1">
      <c r="A22" s="12" t="s">
        <v>31</v>
      </c>
      <c r="B22" s="13">
        <f>ROUND(B$20*0.43,0)</f>
        <v>17801</v>
      </c>
      <c r="C22" s="13">
        <f t="shared" ref="C22:I22" si="7">ROUND(C$20*0.43,0)</f>
        <v>27210</v>
      </c>
      <c r="D22" s="13">
        <f t="shared" si="7"/>
        <v>30143</v>
      </c>
      <c r="E22" s="13">
        <f t="shared" si="7"/>
        <v>24006</v>
      </c>
      <c r="F22" s="13">
        <f t="shared" si="7"/>
        <v>19527</v>
      </c>
      <c r="G22" s="13">
        <f t="shared" si="7"/>
        <v>25962</v>
      </c>
      <c r="H22" s="13">
        <f t="shared" si="7"/>
        <v>27661</v>
      </c>
      <c r="I22" s="13">
        <f t="shared" si="7"/>
        <v>13669</v>
      </c>
      <c r="J22" s="11">
        <f t="shared" si="2"/>
        <v>185979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8013</v>
      </c>
      <c r="J23" s="11">
        <f t="shared" si="2"/>
        <v>8013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2.71387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5.6419999999999998E-2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8001.75</v>
      </c>
      <c r="J31" s="24">
        <f t="shared" ref="J31:J72" si="9">SUM(B31:I31)</f>
        <v>8001.75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1416147.3699999999</v>
      </c>
      <c r="C43" s="23">
        <f t="shared" ref="C43:I43" si="10">+C44+C52</f>
        <v>1978529.54</v>
      </c>
      <c r="D43" s="23">
        <f t="shared" si="10"/>
        <v>1903159.24</v>
      </c>
      <c r="E43" s="23">
        <f t="shared" si="10"/>
        <v>1426867.1700000002</v>
      </c>
      <c r="F43" s="23">
        <f t="shared" si="10"/>
        <v>1263301.1100000001</v>
      </c>
      <c r="G43" s="23">
        <f t="shared" si="10"/>
        <v>1928723.07</v>
      </c>
      <c r="H43" s="23">
        <f t="shared" si="10"/>
        <v>2517872.0299999998</v>
      </c>
      <c r="I43" s="23">
        <f t="shared" si="10"/>
        <v>1299641.99</v>
      </c>
      <c r="J43" s="23">
        <f t="shared" si="9"/>
        <v>13734241.52</v>
      </c>
    </row>
    <row r="44" spans="1:10" ht="17.25" customHeight="1">
      <c r="A44" s="16" t="s">
        <v>52</v>
      </c>
      <c r="B44" s="24">
        <f>SUM(B45:B51)</f>
        <v>1401136.22</v>
      </c>
      <c r="C44" s="24">
        <f t="shared" ref="C44:J44" si="11">SUM(C45:C51)</f>
        <v>1957962.6</v>
      </c>
      <c r="D44" s="24">
        <f t="shared" si="11"/>
        <v>1882774.16</v>
      </c>
      <c r="E44" s="24">
        <f t="shared" si="11"/>
        <v>1407901.4800000002</v>
      </c>
      <c r="F44" s="24">
        <f t="shared" si="11"/>
        <v>1244028.0900000001</v>
      </c>
      <c r="G44" s="24">
        <f t="shared" si="11"/>
        <v>1910712.29</v>
      </c>
      <c r="H44" s="24">
        <f t="shared" si="11"/>
        <v>2492517.0699999998</v>
      </c>
      <c r="I44" s="24">
        <f t="shared" si="11"/>
        <v>1284468.02</v>
      </c>
      <c r="J44" s="24">
        <f t="shared" si="11"/>
        <v>13581499.929999998</v>
      </c>
    </row>
    <row r="45" spans="1:10" ht="17.25" customHeight="1">
      <c r="A45" s="37" t="s">
        <v>53</v>
      </c>
      <c r="B45" s="24">
        <f t="shared" ref="B45:I45" si="12">ROUND(B26*B7,2)</f>
        <v>1401136.22</v>
      </c>
      <c r="C45" s="24">
        <f t="shared" si="12"/>
        <v>1953620.32</v>
      </c>
      <c r="D45" s="24">
        <f t="shared" si="12"/>
        <v>1882774.16</v>
      </c>
      <c r="E45" s="24">
        <f t="shared" si="12"/>
        <v>1389811.62</v>
      </c>
      <c r="F45" s="24">
        <f t="shared" si="12"/>
        <v>1244028.0900000001</v>
      </c>
      <c r="G45" s="24">
        <f t="shared" si="12"/>
        <v>1910712.29</v>
      </c>
      <c r="H45" s="24">
        <f t="shared" si="12"/>
        <v>2492517.0699999998</v>
      </c>
      <c r="I45" s="24">
        <f t="shared" si="12"/>
        <v>1276466.27</v>
      </c>
      <c r="J45" s="24">
        <f t="shared" si="9"/>
        <v>13551066.039999999</v>
      </c>
    </row>
    <row r="46" spans="1:10" ht="17.25" customHeight="1">
      <c r="A46" s="37" t="s">
        <v>54</v>
      </c>
      <c r="B46" s="20">
        <v>0</v>
      </c>
      <c r="C46" s="24">
        <f>ROUND(C27*C7,2)</f>
        <v>4342.28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4342.28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29269.57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29269.57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-11179.71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-11179.71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8001.75</v>
      </c>
      <c r="J49" s="24">
        <f>SUM(B49:I49)</f>
        <v>8001.75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15011.15</v>
      </c>
      <c r="C52" s="39">
        <v>20566.939999999999</v>
      </c>
      <c r="D52" s="39">
        <v>20385.080000000002</v>
      </c>
      <c r="E52" s="39">
        <v>18965.689999999999</v>
      </c>
      <c r="F52" s="39">
        <v>19273.02</v>
      </c>
      <c r="G52" s="39">
        <v>18010.78</v>
      </c>
      <c r="H52" s="39">
        <v>25354.959999999999</v>
      </c>
      <c r="I52" s="39">
        <v>15173.97</v>
      </c>
      <c r="J52" s="39">
        <f>SUM(B52:I52)</f>
        <v>152741.59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+B57+B64+B83+B84</f>
        <v>-289592.40000000002</v>
      </c>
      <c r="C56" s="38">
        <f t="shared" si="13"/>
        <v>-244749.56</v>
      </c>
      <c r="D56" s="38">
        <f t="shared" si="13"/>
        <v>-232746.23999999999</v>
      </c>
      <c r="E56" s="38">
        <f t="shared" si="13"/>
        <v>-453955.61</v>
      </c>
      <c r="F56" s="38">
        <f t="shared" si="13"/>
        <v>-340045.92</v>
      </c>
      <c r="G56" s="38">
        <f t="shared" si="13"/>
        <v>-334757.27</v>
      </c>
      <c r="H56" s="38">
        <f t="shared" si="13"/>
        <v>-352460.32999999996</v>
      </c>
      <c r="I56" s="38">
        <f t="shared" si="13"/>
        <v>-174936.51</v>
      </c>
      <c r="J56" s="38">
        <f t="shared" si="9"/>
        <v>-2423243.84</v>
      </c>
    </row>
    <row r="57" spans="1:10" ht="18.75" customHeight="1">
      <c r="A57" s="16" t="s">
        <v>102</v>
      </c>
      <c r="B57" s="38">
        <f t="shared" ref="B57:I57" si="14">B58+B59+B60+B61+B62+B63</f>
        <v>-274877.41000000003</v>
      </c>
      <c r="C57" s="38">
        <f t="shared" si="14"/>
        <v>-192035.29</v>
      </c>
      <c r="D57" s="38">
        <f t="shared" si="14"/>
        <v>-192418.31</v>
      </c>
      <c r="E57" s="38">
        <f t="shared" si="14"/>
        <v>-103587</v>
      </c>
      <c r="F57" s="38">
        <f t="shared" si="14"/>
        <v>-284686</v>
      </c>
      <c r="G57" s="38">
        <f t="shared" si="14"/>
        <v>-259827.25</v>
      </c>
      <c r="H57" s="38">
        <f t="shared" si="14"/>
        <v>-273038.68</v>
      </c>
      <c r="I57" s="38">
        <f t="shared" si="14"/>
        <v>-161533</v>
      </c>
      <c r="J57" s="38">
        <f t="shared" si="9"/>
        <v>-1742002.94</v>
      </c>
    </row>
    <row r="58" spans="1:10" ht="18.75" customHeight="1">
      <c r="A58" s="12" t="s">
        <v>103</v>
      </c>
      <c r="B58" s="38">
        <f>-ROUND(B9*$D$3,2)</f>
        <v>-135429</v>
      </c>
      <c r="C58" s="38">
        <f t="shared" ref="C58:I58" si="15">-ROUND(C9*$D$3,2)</f>
        <v>-179865</v>
      </c>
      <c r="D58" s="38">
        <f t="shared" si="15"/>
        <v>-149460</v>
      </c>
      <c r="E58" s="38">
        <f t="shared" si="15"/>
        <v>-103587</v>
      </c>
      <c r="F58" s="38">
        <f t="shared" si="15"/>
        <v>-113382</v>
      </c>
      <c r="G58" s="38">
        <f t="shared" si="15"/>
        <v>-146997</v>
      </c>
      <c r="H58" s="38">
        <f t="shared" si="15"/>
        <v>-166047</v>
      </c>
      <c r="I58" s="38">
        <f t="shared" si="15"/>
        <v>-161109</v>
      </c>
      <c r="J58" s="38">
        <f t="shared" si="9"/>
        <v>-1155876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-2898</v>
      </c>
      <c r="C60" s="52">
        <v>-1815</v>
      </c>
      <c r="D60" s="52">
        <v>-1140</v>
      </c>
      <c r="E60" s="20">
        <v>0</v>
      </c>
      <c r="F60" s="52">
        <v>-1647</v>
      </c>
      <c r="G60" s="52">
        <v>-867</v>
      </c>
      <c r="H60" s="52">
        <v>-900</v>
      </c>
      <c r="I60" s="52">
        <v>-150</v>
      </c>
      <c r="J60" s="38">
        <f t="shared" si="9"/>
        <v>-9417</v>
      </c>
    </row>
    <row r="61" spans="1:10" ht="18.75" customHeight="1">
      <c r="A61" s="12" t="s">
        <v>64</v>
      </c>
      <c r="B61" s="52">
        <v>-1947</v>
      </c>
      <c r="C61" s="52">
        <v>-1263</v>
      </c>
      <c r="D61" s="52">
        <v>-672</v>
      </c>
      <c r="E61" s="20">
        <v>0</v>
      </c>
      <c r="F61" s="52">
        <v>-1923</v>
      </c>
      <c r="G61" s="52">
        <v>-567</v>
      </c>
      <c r="H61" s="52">
        <v>-150</v>
      </c>
      <c r="I61" s="52">
        <v>-75</v>
      </c>
      <c r="J61" s="38">
        <f t="shared" si="9"/>
        <v>-6597</v>
      </c>
    </row>
    <row r="62" spans="1:10" ht="18.75" customHeight="1">
      <c r="A62" s="12" t="s">
        <v>65</v>
      </c>
      <c r="B62" s="52">
        <v>-134575.41</v>
      </c>
      <c r="C62" s="52">
        <v>-8980.2900000000009</v>
      </c>
      <c r="D62" s="52">
        <v>-41146.31</v>
      </c>
      <c r="E62" s="20">
        <v>0</v>
      </c>
      <c r="F62" s="52">
        <v>-167566</v>
      </c>
      <c r="G62" s="52">
        <v>-111396.25</v>
      </c>
      <c r="H62" s="52">
        <v>-105941.68</v>
      </c>
      <c r="I62" s="52">
        <v>-199</v>
      </c>
      <c r="J62" s="38">
        <f>SUM(B62:I62)</f>
        <v>-569804.93999999994</v>
      </c>
    </row>
    <row r="63" spans="1:10" ht="18.75" customHeight="1">
      <c r="A63" s="12" t="s">
        <v>66</v>
      </c>
      <c r="B63" s="52">
        <v>-28</v>
      </c>
      <c r="C63" s="52">
        <v>-112</v>
      </c>
      <c r="D63" s="20">
        <v>0</v>
      </c>
      <c r="E63" s="20">
        <v>0</v>
      </c>
      <c r="F63" s="20">
        <v>-168</v>
      </c>
      <c r="G63" s="20">
        <v>0</v>
      </c>
      <c r="H63" s="20">
        <v>0</v>
      </c>
      <c r="I63" s="20">
        <v>0</v>
      </c>
      <c r="J63" s="38">
        <f t="shared" si="9"/>
        <v>-308</v>
      </c>
    </row>
    <row r="64" spans="1:10" ht="18.75" customHeight="1">
      <c r="A64" s="16" t="s">
        <v>107</v>
      </c>
      <c r="B64" s="52">
        <f>SUM(B65:B82)</f>
        <v>-14714.99</v>
      </c>
      <c r="C64" s="52">
        <f t="shared" ref="C64:I64" si="16">SUM(C65:C82)</f>
        <v>-52714.270000000004</v>
      </c>
      <c r="D64" s="52">
        <f t="shared" si="16"/>
        <v>-40327.93</v>
      </c>
      <c r="E64" s="52">
        <f t="shared" si="16"/>
        <v>-350368.61</v>
      </c>
      <c r="F64" s="52">
        <f t="shared" si="16"/>
        <v>-55359.92</v>
      </c>
      <c r="G64" s="52">
        <f t="shared" si="16"/>
        <v>-74930.02</v>
      </c>
      <c r="H64" s="52">
        <f t="shared" si="16"/>
        <v>-79421.649999999994</v>
      </c>
      <c r="I64" s="52">
        <f t="shared" si="16"/>
        <v>-13403.51</v>
      </c>
      <c r="J64" s="38">
        <f t="shared" si="9"/>
        <v>-681240.9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-889.95</v>
      </c>
      <c r="F65" s="38">
        <v>-1518.02</v>
      </c>
      <c r="G65" s="20">
        <v>0</v>
      </c>
      <c r="H65" s="20">
        <v>0</v>
      </c>
      <c r="I65" s="20">
        <v>0</v>
      </c>
      <c r="J65" s="38">
        <f t="shared" si="9"/>
        <v>-2407.9700000000003</v>
      </c>
    </row>
    <row r="66" spans="1:10" ht="18.75" customHeight="1">
      <c r="A66" s="12" t="s">
        <v>68</v>
      </c>
      <c r="B66" s="20">
        <v>0</v>
      </c>
      <c r="C66" s="38">
        <v>-219.22</v>
      </c>
      <c r="D66" s="38">
        <v>-30.91</v>
      </c>
      <c r="E66" s="20">
        <v>0</v>
      </c>
      <c r="F66" s="20">
        <v>0</v>
      </c>
      <c r="G66" s="20">
        <v>0</v>
      </c>
      <c r="H66" s="38">
        <v>-30.91</v>
      </c>
      <c r="I66" s="20">
        <v>0</v>
      </c>
      <c r="J66" s="38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-13418.99</v>
      </c>
      <c r="C69" s="38">
        <v>-19480.05</v>
      </c>
      <c r="D69" s="38">
        <v>-18415.27</v>
      </c>
      <c r="E69" s="38">
        <v>-14251.7</v>
      </c>
      <c r="F69" s="38">
        <v>-12913.9</v>
      </c>
      <c r="G69" s="38">
        <v>-17746.37</v>
      </c>
      <c r="H69" s="38">
        <v>-27042.74</v>
      </c>
      <c r="I69" s="38">
        <v>-13241.51</v>
      </c>
      <c r="J69" s="53">
        <f t="shared" si="9"/>
        <v>-136510.53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38">
        <v>-280456.13</v>
      </c>
      <c r="F71" s="20">
        <v>0</v>
      </c>
      <c r="G71" s="20">
        <v>0</v>
      </c>
      <c r="H71" s="20">
        <v>0</v>
      </c>
      <c r="I71" s="20">
        <v>0</v>
      </c>
      <c r="J71" s="53">
        <f t="shared" si="9"/>
        <v>-280456.13</v>
      </c>
    </row>
    <row r="72" spans="1:10" ht="18.75" customHeight="1">
      <c r="A72" s="12" t="s">
        <v>74</v>
      </c>
      <c r="B72" s="38">
        <v>-1296</v>
      </c>
      <c r="C72" s="38">
        <v>-33015</v>
      </c>
      <c r="D72" s="38">
        <v>-20814</v>
      </c>
      <c r="E72" s="38">
        <v>-12481</v>
      </c>
      <c r="F72" s="38">
        <v>-40928</v>
      </c>
      <c r="G72" s="38">
        <v>-56803</v>
      </c>
      <c r="H72" s="38">
        <v>-52348</v>
      </c>
      <c r="I72" s="38">
        <v>-162</v>
      </c>
      <c r="J72" s="53">
        <f t="shared" si="9"/>
        <v>-217847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6" t="s">
        <v>118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f t="shared" ref="J83:J90" si="17">SUM(B83:I83)</f>
        <v>0</v>
      </c>
    </row>
    <row r="84" spans="1:10" ht="18.75" customHeight="1">
      <c r="A84" s="16" t="s">
        <v>119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f t="shared" si="17"/>
        <v>0</v>
      </c>
    </row>
    <row r="85" spans="1:10" ht="18.75" customHeight="1">
      <c r="A85" s="16"/>
      <c r="B85" s="21"/>
      <c r="C85" s="21"/>
      <c r="D85" s="21"/>
      <c r="E85" s="21"/>
      <c r="F85" s="21"/>
      <c r="G85" s="21"/>
      <c r="H85" s="21"/>
      <c r="I85" s="21"/>
      <c r="J85" s="21">
        <f t="shared" si="17"/>
        <v>0</v>
      </c>
    </row>
    <row r="86" spans="1:10" ht="18.75" customHeight="1">
      <c r="A86" s="16" t="s">
        <v>111</v>
      </c>
      <c r="B86" s="25">
        <f t="shared" ref="B86:I86" si="18">+B87+B88</f>
        <v>1126554.97</v>
      </c>
      <c r="C86" s="25">
        <f t="shared" si="18"/>
        <v>1733779.98</v>
      </c>
      <c r="D86" s="25">
        <f t="shared" si="18"/>
        <v>1670413</v>
      </c>
      <c r="E86" s="25">
        <f t="shared" si="18"/>
        <v>972911.56000000017</v>
      </c>
      <c r="F86" s="25">
        <f t="shared" si="18"/>
        <v>923255.19000000006</v>
      </c>
      <c r="G86" s="25">
        <f t="shared" si="18"/>
        <v>1593965.8</v>
      </c>
      <c r="H86" s="25">
        <f t="shared" si="18"/>
        <v>2165411.6999999997</v>
      </c>
      <c r="I86" s="25">
        <f t="shared" si="18"/>
        <v>1124705.48</v>
      </c>
      <c r="J86" s="53">
        <f t="shared" si="17"/>
        <v>11310997.680000002</v>
      </c>
    </row>
    <row r="87" spans="1:10" ht="18.75" customHeight="1">
      <c r="A87" s="16" t="s">
        <v>110</v>
      </c>
      <c r="B87" s="25">
        <f>+B44+B57+B64+B83</f>
        <v>1111543.82</v>
      </c>
      <c r="C87" s="25">
        <f t="shared" ref="C87:I87" si="19">+C44+C57+C64+C83</f>
        <v>1713213.04</v>
      </c>
      <c r="D87" s="25">
        <f t="shared" si="19"/>
        <v>1650027.92</v>
      </c>
      <c r="E87" s="25">
        <f t="shared" si="19"/>
        <v>953945.87000000023</v>
      </c>
      <c r="F87" s="25">
        <f t="shared" si="19"/>
        <v>903982.17</v>
      </c>
      <c r="G87" s="25">
        <f t="shared" si="19"/>
        <v>1575955.02</v>
      </c>
      <c r="H87" s="25">
        <f t="shared" si="19"/>
        <v>2140056.7399999998</v>
      </c>
      <c r="I87" s="25">
        <f t="shared" si="19"/>
        <v>1109531.51</v>
      </c>
      <c r="J87" s="53">
        <f t="shared" si="17"/>
        <v>11158256.09</v>
      </c>
    </row>
    <row r="88" spans="1:10" ht="18.75" customHeight="1">
      <c r="A88" s="16" t="s">
        <v>114</v>
      </c>
      <c r="B88" s="25">
        <f t="shared" ref="B88:I88" si="20">IF(+B52+B84+B89&lt;0,0,(B52+B84+B89))</f>
        <v>15011.15</v>
      </c>
      <c r="C88" s="25">
        <f t="shared" si="20"/>
        <v>20566.939999999999</v>
      </c>
      <c r="D88" s="25">
        <f t="shared" si="20"/>
        <v>20385.080000000002</v>
      </c>
      <c r="E88" s="20">
        <f t="shared" si="20"/>
        <v>18965.689999999999</v>
      </c>
      <c r="F88" s="25">
        <f t="shared" si="20"/>
        <v>19273.02</v>
      </c>
      <c r="G88" s="20">
        <f t="shared" si="20"/>
        <v>18010.78</v>
      </c>
      <c r="H88" s="25">
        <f t="shared" si="20"/>
        <v>25354.959999999999</v>
      </c>
      <c r="I88" s="20">
        <f t="shared" si="20"/>
        <v>15173.97</v>
      </c>
      <c r="J88" s="53">
        <f t="shared" si="17"/>
        <v>152741.59</v>
      </c>
    </row>
    <row r="89" spans="1:10" ht="18.75" customHeight="1">
      <c r="A89" s="16" t="s">
        <v>112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f t="shared" si="17"/>
        <v>0</v>
      </c>
    </row>
    <row r="90" spans="1:10" ht="18" customHeight="1">
      <c r="A90" s="16" t="s">
        <v>113</v>
      </c>
      <c r="B90" s="20">
        <f t="shared" ref="B90:I90" si="21">IF(+B84+B52+B89&gt;0,0,(B84+B52+B89))</f>
        <v>0</v>
      </c>
      <c r="C90" s="20">
        <f t="shared" si="21"/>
        <v>0</v>
      </c>
      <c r="D90" s="20">
        <f t="shared" si="21"/>
        <v>0</v>
      </c>
      <c r="E90" s="20">
        <f t="shared" si="21"/>
        <v>0</v>
      </c>
      <c r="F90" s="20">
        <f t="shared" si="21"/>
        <v>0</v>
      </c>
      <c r="G90" s="20">
        <f t="shared" si="21"/>
        <v>0</v>
      </c>
      <c r="H90" s="20">
        <f t="shared" si="21"/>
        <v>0</v>
      </c>
      <c r="I90" s="20">
        <f t="shared" si="21"/>
        <v>0</v>
      </c>
      <c r="J90" s="20">
        <f t="shared" si="17"/>
        <v>0</v>
      </c>
    </row>
    <row r="91" spans="1:10" ht="18.75" customHeight="1">
      <c r="A91" s="2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/>
    </row>
    <row r="92" spans="1:10" ht="18.75" customHeight="1">
      <c r="A92" s="40"/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/>
    </row>
    <row r="93" spans="1:10" ht="18.75" customHeight="1">
      <c r="A93" s="8"/>
      <c r="B93" s="50">
        <v>0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/>
    </row>
    <row r="94" spans="1:10" ht="18.75" customHeight="1">
      <c r="A94" s="26" t="s">
        <v>82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45">
        <f>SUM(J95:J115)</f>
        <v>11310997.680000002</v>
      </c>
    </row>
    <row r="95" spans="1:10" ht="18.75" customHeight="1">
      <c r="A95" s="27" t="s">
        <v>83</v>
      </c>
      <c r="B95" s="28">
        <v>138058.53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f t="shared" ref="J95:J115" si="22">SUM(B95:I95)</f>
        <v>138058.53</v>
      </c>
    </row>
    <row r="96" spans="1:10" ht="18.75" customHeight="1">
      <c r="A96" s="27" t="s">
        <v>84</v>
      </c>
      <c r="B96" s="28">
        <v>988496.44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f t="shared" si="22"/>
        <v>988496.44</v>
      </c>
    </row>
    <row r="97" spans="1:10" ht="18.75" customHeight="1">
      <c r="A97" s="27" t="s">
        <v>85</v>
      </c>
      <c r="B97" s="44">
        <v>0</v>
      </c>
      <c r="C97" s="28">
        <f>+C86</f>
        <v>1733779.98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f t="shared" si="22"/>
        <v>1733779.98</v>
      </c>
    </row>
    <row r="98" spans="1:10" ht="18.75" customHeight="1">
      <c r="A98" s="27" t="s">
        <v>86</v>
      </c>
      <c r="B98" s="44">
        <v>0</v>
      </c>
      <c r="C98" s="44">
        <v>0</v>
      </c>
      <c r="D98" s="28">
        <f>+D86</f>
        <v>1670413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si="22"/>
        <v>1670413</v>
      </c>
    </row>
    <row r="99" spans="1:10" ht="18.75" customHeight="1">
      <c r="A99" s="27" t="s">
        <v>87</v>
      </c>
      <c r="B99" s="44">
        <v>0</v>
      </c>
      <c r="C99" s="44">
        <v>0</v>
      </c>
      <c r="D99" s="44">
        <v>0</v>
      </c>
      <c r="E99" s="28">
        <v>387588.21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2"/>
        <v>387588.21</v>
      </c>
    </row>
    <row r="100" spans="1:10" ht="18.75" customHeight="1">
      <c r="A100" s="27" t="s">
        <v>115</v>
      </c>
      <c r="B100" s="44">
        <v>0</v>
      </c>
      <c r="C100" s="44">
        <v>0</v>
      </c>
      <c r="D100" s="44">
        <v>0</v>
      </c>
      <c r="E100" s="28">
        <v>7326.45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2"/>
        <v>7326.45</v>
      </c>
    </row>
    <row r="101" spans="1:10" ht="18.75" customHeight="1">
      <c r="A101" s="27" t="s">
        <v>116</v>
      </c>
      <c r="B101" s="44">
        <v>0</v>
      </c>
      <c r="C101" s="44">
        <v>0</v>
      </c>
      <c r="D101" s="44">
        <v>0</v>
      </c>
      <c r="E101" s="28">
        <v>569697.56999999995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2"/>
        <v>569697.56999999995</v>
      </c>
    </row>
    <row r="102" spans="1:10" ht="18.75" customHeight="1">
      <c r="A102" s="27" t="s">
        <v>88</v>
      </c>
      <c r="B102" s="44">
        <v>0</v>
      </c>
      <c r="C102" s="44">
        <v>0</v>
      </c>
      <c r="D102" s="44">
        <v>0</v>
      </c>
      <c r="E102" s="28">
        <v>8299.33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2"/>
        <v>8299.33</v>
      </c>
    </row>
    <row r="103" spans="1:10" ht="18.75" customHeight="1">
      <c r="A103" s="27" t="s">
        <v>89</v>
      </c>
      <c r="B103" s="44">
        <v>0</v>
      </c>
      <c r="C103" s="44">
        <v>0</v>
      </c>
      <c r="D103" s="44">
        <v>0</v>
      </c>
      <c r="E103" s="44">
        <v>0</v>
      </c>
      <c r="F103" s="28">
        <f>+F86</f>
        <v>923255.19000000006</v>
      </c>
      <c r="G103" s="44">
        <v>0</v>
      </c>
      <c r="H103" s="44">
        <v>0</v>
      </c>
      <c r="I103" s="44">
        <v>0</v>
      </c>
      <c r="J103" s="45">
        <f t="shared" si="22"/>
        <v>923255.19000000006</v>
      </c>
    </row>
    <row r="104" spans="1:10" ht="18.75" customHeight="1">
      <c r="A104" s="27" t="s">
        <v>90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28">
        <v>200637.07</v>
      </c>
      <c r="H104" s="44">
        <v>0</v>
      </c>
      <c r="I104" s="44">
        <v>0</v>
      </c>
      <c r="J104" s="45">
        <f t="shared" si="22"/>
        <v>200637.07</v>
      </c>
    </row>
    <row r="105" spans="1:10" ht="18.75" customHeight="1">
      <c r="A105" s="27" t="s">
        <v>91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28">
        <v>274207.14</v>
      </c>
      <c r="H105" s="44">
        <v>0</v>
      </c>
      <c r="I105" s="44">
        <v>0</v>
      </c>
      <c r="J105" s="45">
        <f t="shared" si="22"/>
        <v>274207.14</v>
      </c>
    </row>
    <row r="106" spans="1:10" ht="18.75" customHeight="1">
      <c r="A106" s="27" t="s">
        <v>92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425987.82</v>
      </c>
      <c r="H106" s="44">
        <v>0</v>
      </c>
      <c r="I106" s="44">
        <v>0</v>
      </c>
      <c r="J106" s="45">
        <f t="shared" si="22"/>
        <v>425987.82</v>
      </c>
    </row>
    <row r="107" spans="1:10" ht="18.75" customHeight="1">
      <c r="A107" s="27" t="s">
        <v>93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693133.77</v>
      </c>
      <c r="H107" s="44">
        <v>0</v>
      </c>
      <c r="I107" s="44">
        <v>0</v>
      </c>
      <c r="J107" s="45">
        <f t="shared" si="22"/>
        <v>693133.77</v>
      </c>
    </row>
    <row r="108" spans="1:10" ht="18.75" customHeight="1">
      <c r="A108" s="27" t="s">
        <v>94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28">
        <v>645130.93999999994</v>
      </c>
      <c r="I108" s="44">
        <v>0</v>
      </c>
      <c r="J108" s="45">
        <f t="shared" si="22"/>
        <v>645130.93999999994</v>
      </c>
    </row>
    <row r="109" spans="1:10" ht="18.75" customHeight="1">
      <c r="A109" s="27" t="s">
        <v>95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28">
        <v>50700.33</v>
      </c>
      <c r="I109" s="44">
        <v>0</v>
      </c>
      <c r="J109" s="45">
        <f t="shared" si="22"/>
        <v>50700.33</v>
      </c>
    </row>
    <row r="110" spans="1:10" ht="18.75" customHeight="1">
      <c r="A110" s="27" t="s">
        <v>96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345368.56</v>
      </c>
      <c r="I110" s="44">
        <v>0</v>
      </c>
      <c r="J110" s="45">
        <f t="shared" si="22"/>
        <v>345368.56</v>
      </c>
    </row>
    <row r="111" spans="1:10" ht="18.75" customHeight="1">
      <c r="A111" s="27" t="s">
        <v>97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299636.09999999998</v>
      </c>
      <c r="I111" s="44">
        <v>0</v>
      </c>
      <c r="J111" s="45">
        <f t="shared" si="22"/>
        <v>299636.09999999998</v>
      </c>
    </row>
    <row r="112" spans="1:10" ht="18.75" customHeight="1">
      <c r="A112" s="27" t="s">
        <v>98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824575.77</v>
      </c>
      <c r="I112" s="44">
        <v>0</v>
      </c>
      <c r="J112" s="45">
        <f t="shared" si="22"/>
        <v>824575.77</v>
      </c>
    </row>
    <row r="113" spans="1:10" ht="18.75" customHeight="1">
      <c r="A113" s="27" t="s">
        <v>99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28">
        <v>74853.84</v>
      </c>
      <c r="J113" s="45">
        <f t="shared" si="22"/>
        <v>74853.84</v>
      </c>
    </row>
    <row r="114" spans="1:10" ht="18.75" customHeight="1">
      <c r="A114" s="27" t="s">
        <v>100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28">
        <v>389934.24</v>
      </c>
      <c r="J114" s="45">
        <f t="shared" si="22"/>
        <v>389934.24</v>
      </c>
    </row>
    <row r="115" spans="1:10" ht="18.75" customHeight="1">
      <c r="A115" s="29" t="s">
        <v>101</v>
      </c>
      <c r="B115" s="46">
        <v>0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7">
        <v>659917.4</v>
      </c>
      <c r="J115" s="48">
        <f t="shared" si="22"/>
        <v>659917.4</v>
      </c>
    </row>
    <row r="116" spans="1:10" ht="18.75" customHeight="1">
      <c r="A116" s="49"/>
      <c r="B116" s="56"/>
      <c r="C116" s="56"/>
      <c r="D116" s="56"/>
      <c r="E116" s="56"/>
      <c r="F116" s="56"/>
      <c r="G116" s="56"/>
      <c r="H116" s="56"/>
      <c r="I116" s="56"/>
      <c r="J116" s="57"/>
    </row>
    <row r="117" spans="1:10" ht="18.75" customHeight="1">
      <c r="A117" s="43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2"/>
    </row>
    <row r="121" spans="1:10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2013-09-04T21:31:14Z</dcterms:modified>
</cp:coreProperties>
</file>