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77" i="8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5"/>
  <c r="B88"/>
  <c r="C88"/>
  <c r="D88"/>
  <c r="E88"/>
  <c r="F88"/>
  <c r="G88"/>
  <c r="H88"/>
  <c r="I88"/>
  <c r="J88"/>
  <c r="J89"/>
  <c r="J95"/>
  <c r="J96"/>
  <c r="J99"/>
  <c r="J100"/>
  <c r="J101"/>
  <c r="J102"/>
  <c r="J104"/>
  <c r="J105"/>
  <c r="J106"/>
  <c r="J107"/>
  <c r="J108"/>
  <c r="J109"/>
  <c r="J110"/>
  <c r="J111"/>
  <c r="J112"/>
  <c r="J114"/>
  <c r="J115"/>
  <c r="C56" l="1"/>
  <c r="H56"/>
  <c r="D56"/>
  <c r="G56"/>
  <c r="I56"/>
  <c r="J64"/>
  <c r="F56"/>
  <c r="E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J57"/>
  <c r="B56"/>
  <c r="J56" s="1"/>
  <c r="I87"/>
  <c r="I86" s="1"/>
  <c r="I43"/>
  <c r="G87"/>
  <c r="G86" s="1"/>
  <c r="G43"/>
  <c r="E48"/>
  <c r="J48" s="1"/>
  <c r="E45"/>
  <c r="E44" s="1"/>
  <c r="C45"/>
  <c r="C46"/>
  <c r="J46" s="1"/>
  <c r="J9"/>
  <c r="C44" l="1"/>
  <c r="E87"/>
  <c r="E86" s="1"/>
  <c r="E43"/>
  <c r="J45"/>
  <c r="J44" s="1"/>
  <c r="B44"/>
  <c r="B43" l="1"/>
  <c r="J43" s="1"/>
  <c r="B87"/>
  <c r="C87"/>
  <c r="C86" s="1"/>
  <c r="C97" s="1"/>
  <c r="J97" s="1"/>
  <c r="J94" s="1"/>
  <c r="C43"/>
  <c r="B86" l="1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<sst xmlns="http://schemas.openxmlformats.org/spreadsheetml/2006/main" count="120" uniqueCount="120">
  <si>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</si>
  <si>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</si>
  <si>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</si>
  <si>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</si>
  <si>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</si>
  <si>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</si>
  <si>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</si>
  <si>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</si>
  <si>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</si>
  <si>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</si>
  <si>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</si>
  <si>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</si>
  <si>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</si>
  <si>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</si>
  <si>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</si>
  <si>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</si>
  <si>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</si>
  <si>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</si>
  <si>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</si>
  <si>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</si>
  <si>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</si>
  <si>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</si>
  <si>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</si>
  <si>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</si>
  <si>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</si>
  <si>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</si>
  <si>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</si>
  <si>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</si>
  <si>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</si>
  <si>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</si>
  <si>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</si>
  <si>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</si>
  <si>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</si>
  <si>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</si>
  <si>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</si>
  <si>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</si>
  <si>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</si>
  <si>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</si>
  <si>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</si>
  <si>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</si>
  <si>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</si>
  <si>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</si>
  <si>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</si>
  <si>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</si>
  <si>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</si>
  <si>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</si>
  <si>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</si>
  <si>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</si>
  <si>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</si>
  <si>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</si>
  <si>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</si>
  <si>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</si>
  <si>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</si>
  <si>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</si>
  <si>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</si>
  <si>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</si>
  <si>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</si>
  <si>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</si>
  <si>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</si>
  <si>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</si>
  <si>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</si>
  <si>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</si>
  <si>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</si>
  <si>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</si>
  <si>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</si>
  <si>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</si>
  <si>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</si>
  <si>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</si>
  <si>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</si>
  <si>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</si>
  <si>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</si>
  <si>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</si>
  <si>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</si>
  <si>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</si>
  <si>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</si>
  <si>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</si>
  <si>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</si>
  <si>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</si>
  <si>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</si>
  <si>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</si>
  <si>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</si>
  <si>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</si>
  <si>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</si>
  <si>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</si>
  <si>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</si>
  <si>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</si>
  <si>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</si>
  <si>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</si>
  <si>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</si>
  <si>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</si>
  <si>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</si>
  <si>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</si>
  <si>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</si>
  <si>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</si>
  <si>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</si>
  <si>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</si>
  <si>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</si>
  <si>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</si>
  <si>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</si>
  <si>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</si>
  <si>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</si>
  <si>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</si>
  <si>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</si>
  <si>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</si>
  <si>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</si>
  <si>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</si>
  <si>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</si>
  <si>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</si>
  <si>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</si>
  <si>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</si>
  <si>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</si>
  <si>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</si>
  <si>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</si>
  <si>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</si>
  <si>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</si>
  <si>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</si>
  <si>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</si>
  <si>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>OPERAÇÃO 29/08/13 - VENCIMENTO 05/09/13</t>
  </si>
  <si>
    <t xml:space="preserve">6.3. Revisão de Remuneração pelo Transporte Coletivo </t>
  </si>
  <si>
    <t xml:space="preserve">6.4. Revisão de Remuneração pelo Serviço Atende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</si>
</sst>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615456</v>
      </c>
      <c r="C7" s="9">
        <f t="shared" si="0"/>
        <v>744891</v>
      </c>
      <c r="D7" s="9">
        <f t="shared" si="0"/>
        <v>677778</v>
      </c>
      <c r="E7" s="9">
        <f t="shared" si="0"/>
        <v>514326</v>
      </c>
      <c r="F7" s="9">
        <f t="shared" si="0"/>
        <v>520532</v>
      </c>
      <c r="G7" s="9">
        <f t="shared" si="0"/>
        <v>794731</v>
      </c>
      <c r="H7" s="9">
        <f t="shared" si="0"/>
        <v>1201494</v>
      </c>
      <c r="I7" s="9">
        <f t="shared" si="0"/>
        <v>564028</v>
      </c>
      <c r="J7" s="9">
        <f t="shared" si="0"/>
        <v>5633236</v>
      </c>
    </row>
    <row r="8" spans="1:10" ht="17.25" customHeight="1">
      <c r="A8" s="10" t="s">
        <v>34</v>
      </c>
      <c r="B8" s="11">
        <f>B9+B12</f>
        <v>366588</v>
      </c>
      <c r="C8" s="11">
        <f t="shared" ref="C8:I8" si="1">C9+C12</f>
        <v>456648</v>
      </c>
      <c r="D8" s="11">
        <f t="shared" si="1"/>
        <v>400096</v>
      </c>
      <c r="E8" s="11">
        <f t="shared" si="1"/>
        <v>290715</v>
      </c>
      <c r="F8" s="11">
        <f t="shared" si="1"/>
        <v>308325</v>
      </c>
      <c r="G8" s="11">
        <f t="shared" si="1"/>
        <v>446772</v>
      </c>
      <c r="H8" s="11">
        <f t="shared" si="1"/>
        <v>647315</v>
      </c>
      <c r="I8" s="11">
        <f t="shared" si="1"/>
        <v>345706</v>
      </c>
      <c r="J8" s="11">
        <f t="shared" ref="J8:J23" si="2">SUM(B8:I8)</f>
        <v>3262165</v>
      </c>
    </row>
    <row r="9" spans="1:10" ht="17.25" customHeight="1">
      <c r="A9" s="15" t="s">
        <v>19</v>
      </c>
      <c r="B9" s="13">
        <f>+B10+B11</f>
        <v>45538</v>
      </c>
      <c r="C9" s="13">
        <f t="shared" ref="C9:I9" si="3">+C10+C11</f>
        <v>60226</v>
      </c>
      <c r="D9" s="13">
        <f t="shared" si="3"/>
        <v>50693</v>
      </c>
      <c r="E9" s="13">
        <f t="shared" si="3"/>
        <v>35344</v>
      </c>
      <c r="F9" s="13">
        <f t="shared" si="3"/>
        <v>38671</v>
      </c>
      <c r="G9" s="13">
        <f t="shared" si="3"/>
        <v>51030</v>
      </c>
      <c r="H9" s="13">
        <f t="shared" si="3"/>
        <v>56146</v>
      </c>
      <c r="I9" s="13">
        <f t="shared" si="3"/>
        <v>54457</v>
      </c>
      <c r="J9" s="11">
        <f t="shared" si="2"/>
        <v>392105</v>
      </c>
    </row>
    <row r="10" spans="1:10" ht="17.25" customHeight="1">
      <c r="A10" s="31" t="s">
        <v>20</v>
      </c>
      <c r="B10" s="13">
        <v>45538</v>
      </c>
      <c r="C10" s="13">
        <v>60226</v>
      </c>
      <c r="D10" s="13">
        <v>50693</v>
      </c>
      <c r="E10" s="13">
        <v>35344</v>
      </c>
      <c r="F10" s="13">
        <v>38671</v>
      </c>
      <c r="G10" s="13">
        <v>51030</v>
      </c>
      <c r="H10" s="13">
        <v>56146</v>
      </c>
      <c r="I10" s="13">
        <v>54457</v>
      </c>
      <c r="J10" s="11">
        <f>SUM(B10:I10)</f>
        <v>392105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321050</v>
      </c>
      <c r="C12" s="17">
        <f t="shared" si="4"/>
        <v>396422</v>
      </c>
      <c r="D12" s="17">
        <f t="shared" si="4"/>
        <v>349403</v>
      </c>
      <c r="E12" s="17">
        <f t="shared" si="4"/>
        <v>255371</v>
      </c>
      <c r="F12" s="17">
        <f t="shared" si="4"/>
        <v>269654</v>
      </c>
      <c r="G12" s="17">
        <f t="shared" si="4"/>
        <v>395742</v>
      </c>
      <c r="H12" s="17">
        <f t="shared" si="4"/>
        <v>591169</v>
      </c>
      <c r="I12" s="17">
        <f t="shared" si="4"/>
        <v>291249</v>
      </c>
      <c r="J12" s="11">
        <f t="shared" si="2"/>
        <v>2870060</v>
      </c>
    </row>
    <row r="13" spans="1:10" ht="17.25" customHeight="1">
      <c r="A13" s="14" t="s">
        <v>22</v>
      </c>
      <c r="B13" s="13">
        <v>141933</v>
      </c>
      <c r="C13" s="13">
        <v>187699</v>
      </c>
      <c r="D13" s="13">
        <v>172129</v>
      </c>
      <c r="E13" s="13">
        <v>128371</v>
      </c>
      <c r="F13" s="13">
        <v>129166</v>
      </c>
      <c r="G13" s="13">
        <v>190391</v>
      </c>
      <c r="H13" s="13">
        <v>276897</v>
      </c>
      <c r="I13" s="13">
        <v>129033</v>
      </c>
      <c r="J13" s="11">
        <f t="shared" si="2"/>
        <v>1355619</v>
      </c>
    </row>
    <row r="14" spans="1:10" ht="17.25" customHeight="1">
      <c r="A14" s="14" t="s">
        <v>23</v>
      </c>
      <c r="B14" s="13">
        <v>132837</v>
      </c>
      <c r="C14" s="13">
        <v>146553</v>
      </c>
      <c r="D14" s="13">
        <v>128381</v>
      </c>
      <c r="E14" s="13">
        <v>90233</v>
      </c>
      <c r="F14" s="13">
        <v>105026</v>
      </c>
      <c r="G14" s="13">
        <v>153631</v>
      </c>
      <c r="H14" s="13">
        <v>249484</v>
      </c>
      <c r="I14" s="13">
        <v>121042</v>
      </c>
      <c r="J14" s="11">
        <f t="shared" si="2"/>
        <v>1127187</v>
      </c>
    </row>
    <row r="15" spans="1:10" ht="17.25" customHeight="1">
      <c r="A15" s="14" t="s">
        <v>24</v>
      </c>
      <c r="B15" s="13">
        <v>46280</v>
      </c>
      <c r="C15" s="13">
        <v>62170</v>
      </c>
      <c r="D15" s="13">
        <v>48893</v>
      </c>
      <c r="E15" s="13">
        <v>36767</v>
      </c>
      <c r="F15" s="13">
        <v>35462</v>
      </c>
      <c r="G15" s="13">
        <v>51720</v>
      </c>
      <c r="H15" s="13">
        <v>64788</v>
      </c>
      <c r="I15" s="13">
        <v>41174</v>
      </c>
      <c r="J15" s="11">
        <f t="shared" si="2"/>
        <v>387254</v>
      </c>
    </row>
    <row r="16" spans="1:10" ht="17.25" customHeight="1">
      <c r="A16" s="16" t="s">
        <v>25</v>
      </c>
      <c r="B16" s="11">
        <f>+B17+B18+B19</f>
        <v>208916</v>
      </c>
      <c r="C16" s="11">
        <f t="shared" ref="C16:I16" si="5">+C17+C18+C19</f>
        <v>227470</v>
      </c>
      <c r="D16" s="11">
        <f t="shared" si="5"/>
        <v>210830</v>
      </c>
      <c r="E16" s="11">
        <f t="shared" si="5"/>
        <v>169788</v>
      </c>
      <c r="F16" s="11">
        <f t="shared" si="5"/>
        <v>168613</v>
      </c>
      <c r="G16" s="11">
        <f t="shared" si="5"/>
        <v>290279</v>
      </c>
      <c r="H16" s="11">
        <f t="shared" si="5"/>
        <v>492386</v>
      </c>
      <c r="I16" s="11">
        <f t="shared" si="5"/>
        <v>178204</v>
      </c>
      <c r="J16" s="11">
        <f t="shared" si="2"/>
        <v>1946486</v>
      </c>
    </row>
    <row r="17" spans="1:10" ht="17.25" customHeight="1">
      <c r="A17" s="12" t="s">
        <v>26</v>
      </c>
      <c r="B17" s="13">
        <v>107856</v>
      </c>
      <c r="C17" s="13">
        <v>130300</v>
      </c>
      <c r="D17" s="13">
        <v>122406</v>
      </c>
      <c r="E17" s="13">
        <v>98037</v>
      </c>
      <c r="F17" s="13">
        <v>95747</v>
      </c>
      <c r="G17" s="13">
        <v>162495</v>
      </c>
      <c r="H17" s="13">
        <v>262261</v>
      </c>
      <c r="I17" s="13">
        <v>99343</v>
      </c>
      <c r="J17" s="11">
        <f t="shared" si="2"/>
        <v>1078445</v>
      </c>
    </row>
    <row r="18" spans="1:10" ht="17.25" customHeight="1">
      <c r="A18" s="12" t="s">
        <v>27</v>
      </c>
      <c r="B18" s="13">
        <v>76556</v>
      </c>
      <c r="C18" s="13">
        <v>70221</v>
      </c>
      <c r="D18" s="13">
        <v>65380</v>
      </c>
      <c r="E18" s="13">
        <v>52625</v>
      </c>
      <c r="F18" s="13">
        <v>55958</v>
      </c>
      <c r="G18" s="13">
        <v>98484</v>
      </c>
      <c r="H18" s="13">
        <v>185641</v>
      </c>
      <c r="I18" s="13">
        <v>60226</v>
      </c>
      <c r="J18" s="11">
        <f t="shared" si="2"/>
        <v>665091</v>
      </c>
    </row>
    <row r="19" spans="1:10" ht="17.25" customHeight="1">
      <c r="A19" s="12" t="s">
        <v>28</v>
      </c>
      <c r="B19" s="13">
        <v>24504</v>
      </c>
      <c r="C19" s="13">
        <v>26949</v>
      </c>
      <c r="D19" s="13">
        <v>23044</v>
      </c>
      <c r="E19" s="13">
        <v>19126</v>
      </c>
      <c r="F19" s="13">
        <v>16908</v>
      </c>
      <c r="G19" s="13">
        <v>29300</v>
      </c>
      <c r="H19" s="13">
        <v>44484</v>
      </c>
      <c r="I19" s="13">
        <v>18635</v>
      </c>
      <c r="J19" s="11">
        <f t="shared" si="2"/>
        <v>202950</v>
      </c>
    </row>
    <row r="20" spans="1:10" ht="17.25" customHeight="1">
      <c r="A20" s="16" t="s">
        <v>29</v>
      </c>
      <c r="B20" s="13">
        <v>39952</v>
      </c>
      <c r="C20" s="13">
        <v>60773</v>
      </c>
      <c r="D20" s="13">
        <v>66852</v>
      </c>
      <c r="E20" s="13">
        <v>53823</v>
      </c>
      <c r="F20" s="13">
        <v>43594</v>
      </c>
      <c r="G20" s="13">
        <v>57680</v>
      </c>
      <c r="H20" s="13">
        <v>61793</v>
      </c>
      <c r="I20" s="13">
        <v>32009</v>
      </c>
      <c r="J20" s="11">
        <f t="shared" si="2"/>
        <v>416476</v>
      </c>
    </row>
    <row r="21" spans="1:10" ht="17.25" customHeight="1">
      <c r="A21" s="12" t="s">
        <v>30</v>
      </c>
      <c r="B21" s="13">
        <f>ROUND(B$20*0.57,0)</f>
        <v>22773</v>
      </c>
      <c r="C21" s="13">
        <f>ROUND(C$20*0.57,0)</f>
        <v>34641</v>
      </c>
      <c r="D21" s="13">
        <f t="shared" ref="D21:I21" si="6">ROUND(D$20*0.57,0)</f>
        <v>38106</v>
      </c>
      <c r="E21" s="13">
        <f t="shared" si="6"/>
        <v>30679</v>
      </c>
      <c r="F21" s="13">
        <f t="shared" si="6"/>
        <v>24849</v>
      </c>
      <c r="G21" s="13">
        <f t="shared" si="6"/>
        <v>32878</v>
      </c>
      <c r="H21" s="13">
        <f t="shared" si="6"/>
        <v>35222</v>
      </c>
      <c r="I21" s="13">
        <f t="shared" si="6"/>
        <v>18245</v>
      </c>
      <c r="J21" s="11">
        <f t="shared" si="2"/>
        <v>237393</v>
      </c>
    </row>
    <row r="22" spans="1:10" ht="17.25" customHeight="1">
      <c r="A22" s="12" t="s">
        <v>31</v>
      </c>
      <c r="B22" s="13">
        <f>ROUND(B$20*0.43,0)</f>
        <v>17179</v>
      </c>
      <c r="C22" s="13">
        <f t="shared" ref="C22:I22" si="7">ROUND(C$20*0.43,0)</f>
        <v>26132</v>
      </c>
      <c r="D22" s="13">
        <f t="shared" si="7"/>
        <v>28746</v>
      </c>
      <c r="E22" s="13">
        <f t="shared" si="7"/>
        <v>23144</v>
      </c>
      <c r="F22" s="13">
        <f t="shared" si="7"/>
        <v>18745</v>
      </c>
      <c r="G22" s="13">
        <f t="shared" si="7"/>
        <v>24802</v>
      </c>
      <c r="H22" s="13">
        <f t="shared" si="7"/>
        <v>26571</v>
      </c>
      <c r="I22" s="13">
        <f t="shared" si="7"/>
        <v>13764</v>
      </c>
      <c r="J22" s="11">
        <f t="shared" si="2"/>
        <v>179083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8109</v>
      </c>
      <c r="J23" s="11">
        <f t="shared" si="2"/>
        <v>8109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2.71387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5.6419999999999998E-2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7784.43</v>
      </c>
      <c r="J31" s="24">
        <f t="shared" ref="J31:J71" si="9">SUM(B31:I31)</f>
        <v>7784.43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1412650.18</v>
      </c>
      <c r="C43" s="23">
        <f t="shared" ref="C43:I43" si="10">+C44+C52</f>
        <v>1949942.1199999999</v>
      </c>
      <c r="D43" s="23">
        <f t="shared" si="10"/>
        <v>1869024.58</v>
      </c>
      <c r="E43" s="23">
        <f t="shared" si="10"/>
        <v>1414779.58</v>
      </c>
      <c r="F43" s="23">
        <f t="shared" si="10"/>
        <v>1236120.68</v>
      </c>
      <c r="G43" s="23">
        <f t="shared" si="10"/>
        <v>1931405.1400000001</v>
      </c>
      <c r="H43" s="23">
        <f t="shared" si="10"/>
        <v>2513769.1800000002</v>
      </c>
      <c r="I43" s="23">
        <f t="shared" si="10"/>
        <v>1299804.99</v>
      </c>
      <c r="J43" s="23">
        <f t="shared" si="9"/>
        <v>13627496.449999999</v>
      </c>
    </row>
    <row r="44" spans="1:10" ht="17.25" customHeight="1">
      <c r="A44" s="16" t="s">
        <v>52</v>
      </c>
      <c r="B44" s="24">
        <f>SUM(B45:B51)</f>
        <v>1397639.03</v>
      </c>
      <c r="C44" s="24">
        <f t="shared" ref="C44:J44" si="11">SUM(C45:C51)</f>
        <v>1929375.18</v>
      </c>
      <c r="D44" s="24">
        <f t="shared" si="11"/>
        <v>1848639.5</v>
      </c>
      <c r="E44" s="24">
        <f t="shared" si="11"/>
        <v>1395813.8900000001</v>
      </c>
      <c r="F44" s="24">
        <f t="shared" si="11"/>
        <v>1216847.6599999999</v>
      </c>
      <c r="G44" s="24">
        <f t="shared" si="11"/>
        <v>1913394.36</v>
      </c>
      <c r="H44" s="24">
        <f t="shared" si="11"/>
        <v>2488414.2200000002</v>
      </c>
      <c r="I44" s="24">
        <f t="shared" si="11"/>
        <v>1284631.02</v>
      </c>
      <c r="J44" s="24">
        <f t="shared" si="11"/>
        <v>13474754.859999999</v>
      </c>
    </row>
    <row r="45" spans="1:10" ht="17.25" customHeight="1">
      <c r="A45" s="37" t="s">
        <v>53</v>
      </c>
      <c r="B45" s="24">
        <f t="shared" ref="B45:I45" si="12">ROUND(B26*B7,2)</f>
        <v>1397639.03</v>
      </c>
      <c r="C45" s="24">
        <f t="shared" si="12"/>
        <v>1925096.3</v>
      </c>
      <c r="D45" s="24">
        <f t="shared" si="12"/>
        <v>1848639.5</v>
      </c>
      <c r="E45" s="24">
        <f t="shared" si="12"/>
        <v>1377879.35</v>
      </c>
      <c r="F45" s="24">
        <f t="shared" si="12"/>
        <v>1216847.6599999999</v>
      </c>
      <c r="G45" s="24">
        <f t="shared" si="12"/>
        <v>1913394.36</v>
      </c>
      <c r="H45" s="24">
        <f t="shared" si="12"/>
        <v>2488414.2200000002</v>
      </c>
      <c r="I45" s="24">
        <f t="shared" si="12"/>
        <v>1276846.5900000001</v>
      </c>
      <c r="J45" s="24">
        <f t="shared" si="9"/>
        <v>13444757.01</v>
      </c>
    </row>
    <row r="46" spans="1:10" ht="17.25" customHeight="1">
      <c r="A46" s="37" t="s">
        <v>54</v>
      </c>
      <c r="B46" s="20">
        <v>0</v>
      </c>
      <c r="C46" s="24">
        <f>ROUND(C27*C7,2)</f>
        <v>4278.88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4278.88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29018.27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29018.27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-11083.73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-11083.73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7784.43</v>
      </c>
      <c r="J49" s="24">
        <f>SUM(B49:I49)</f>
        <v>7784.43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-278538.7</v>
      </c>
      <c r="C56" s="38">
        <f t="shared" si="13"/>
        <v>-210481.34999999998</v>
      </c>
      <c r="D56" s="38">
        <f t="shared" si="13"/>
        <v>-210408.16999999998</v>
      </c>
      <c r="E56" s="38">
        <f t="shared" si="13"/>
        <v>-263463.48</v>
      </c>
      <c r="F56" s="38">
        <f t="shared" si="13"/>
        <v>-272532</v>
      </c>
      <c r="G56" s="38">
        <f t="shared" si="13"/>
        <v>-295664.41000000003</v>
      </c>
      <c r="H56" s="38">
        <f t="shared" si="13"/>
        <v>-293021.40000000002</v>
      </c>
      <c r="I56" s="38">
        <f t="shared" si="13"/>
        <v>-178411.51</v>
      </c>
      <c r="J56" s="38">
        <f t="shared" si="9"/>
        <v>-2002521.0199999998</v>
      </c>
    </row>
    <row r="57" spans="1:10" ht="18.75" customHeight="1">
      <c r="A57" s="16" t="s">
        <v>102</v>
      </c>
      <c r="B57" s="38">
        <f t="shared" ref="B57:I57" si="14">B58+B59+B60+B61+B62+B63</f>
        <v>-265119.71000000002</v>
      </c>
      <c r="C57" s="38">
        <f t="shared" si="14"/>
        <v>-190782.07999999999</v>
      </c>
      <c r="D57" s="38">
        <f t="shared" si="14"/>
        <v>-190894.24</v>
      </c>
      <c r="E57" s="38">
        <f t="shared" si="14"/>
        <v>-106032</v>
      </c>
      <c r="F57" s="38">
        <f t="shared" si="14"/>
        <v>-258100.08</v>
      </c>
      <c r="G57" s="38">
        <f t="shared" si="14"/>
        <v>-277537.39</v>
      </c>
      <c r="H57" s="38">
        <f t="shared" si="14"/>
        <v>-265947.75</v>
      </c>
      <c r="I57" s="38">
        <f t="shared" si="14"/>
        <v>-165170</v>
      </c>
      <c r="J57" s="38">
        <f t="shared" si="9"/>
        <v>-1719583.25</v>
      </c>
    </row>
    <row r="58" spans="1:10" ht="18.75" customHeight="1">
      <c r="A58" s="12" t="s">
        <v>103</v>
      </c>
      <c r="B58" s="38">
        <f>-ROUND(B9*$D$3,2)</f>
        <v>-136614</v>
      </c>
      <c r="C58" s="38">
        <f t="shared" ref="C58:I58" si="15">-ROUND(C9*$D$3,2)</f>
        <v>-180678</v>
      </c>
      <c r="D58" s="38">
        <f t="shared" si="15"/>
        <v>-152079</v>
      </c>
      <c r="E58" s="38">
        <f t="shared" si="15"/>
        <v>-106032</v>
      </c>
      <c r="F58" s="38">
        <f t="shared" si="15"/>
        <v>-116013</v>
      </c>
      <c r="G58" s="38">
        <f t="shared" si="15"/>
        <v>-153090</v>
      </c>
      <c r="H58" s="38">
        <f t="shared" si="15"/>
        <v>-168438</v>
      </c>
      <c r="I58" s="38">
        <f t="shared" si="15"/>
        <v>-163371</v>
      </c>
      <c r="J58" s="38">
        <f t="shared" si="9"/>
        <v>-1176315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-2415</v>
      </c>
      <c r="C60" s="52">
        <v>-1425</v>
      </c>
      <c r="D60" s="52">
        <v>-825</v>
      </c>
      <c r="E60" s="20">
        <v>0</v>
      </c>
      <c r="F60" s="52">
        <v>-2157</v>
      </c>
      <c r="G60" s="52">
        <v>-1086</v>
      </c>
      <c r="H60" s="52">
        <v>-894</v>
      </c>
      <c r="I60" s="52">
        <v>-15</v>
      </c>
      <c r="J60" s="38">
        <f t="shared" si="9"/>
        <v>-8817</v>
      </c>
    </row>
    <row r="61" spans="1:10" ht="18.75" customHeight="1">
      <c r="A61" s="12" t="s">
        <v>64</v>
      </c>
      <c r="B61" s="52">
        <v>-2169</v>
      </c>
      <c r="C61" s="52">
        <v>-1173</v>
      </c>
      <c r="D61" s="52">
        <v>-639</v>
      </c>
      <c r="E61" s="20">
        <v>0</v>
      </c>
      <c r="F61" s="52">
        <v>-2058</v>
      </c>
      <c r="G61" s="52">
        <v>-447</v>
      </c>
      <c r="H61" s="52">
        <v>-291</v>
      </c>
      <c r="I61" s="52">
        <v>-15</v>
      </c>
      <c r="J61" s="38">
        <f t="shared" si="9"/>
        <v>-6792</v>
      </c>
    </row>
    <row r="62" spans="1:10" ht="18.75" customHeight="1">
      <c r="A62" s="12" t="s">
        <v>65</v>
      </c>
      <c r="B62" s="52">
        <v>-123893.71</v>
      </c>
      <c r="C62" s="52">
        <v>-7478.08</v>
      </c>
      <c r="D62" s="52">
        <v>-37323.24</v>
      </c>
      <c r="E62" s="20">
        <v>0</v>
      </c>
      <c r="F62" s="52">
        <v>-137676.07999999999</v>
      </c>
      <c r="G62" s="52">
        <v>-122914.39</v>
      </c>
      <c r="H62" s="52">
        <v>-96296.75</v>
      </c>
      <c r="I62" s="52">
        <v>-1769</v>
      </c>
      <c r="J62" s="38">
        <f>SUM(B62:I62)</f>
        <v>-527351.25</v>
      </c>
    </row>
    <row r="63" spans="1:10" ht="18.75" customHeight="1">
      <c r="A63" s="12" t="s">
        <v>66</v>
      </c>
      <c r="B63" s="52">
        <v>-28</v>
      </c>
      <c r="C63" s="52">
        <v>-28</v>
      </c>
      <c r="D63" s="20">
        <v>-28</v>
      </c>
      <c r="E63" s="20">
        <v>0</v>
      </c>
      <c r="F63" s="20">
        <v>-196</v>
      </c>
      <c r="G63" s="20">
        <v>0</v>
      </c>
      <c r="H63" s="20">
        <v>-28</v>
      </c>
      <c r="I63" s="20">
        <v>0</v>
      </c>
      <c r="J63" s="38">
        <f t="shared" si="9"/>
        <v>-308</v>
      </c>
    </row>
    <row r="64" spans="1:10" ht="18.75" customHeight="1">
      <c r="A64" s="16" t="s">
        <v>107</v>
      </c>
      <c r="B64" s="52">
        <f>SUM(B65:B82)</f>
        <v>-13418.99</v>
      </c>
      <c r="C64" s="52">
        <f t="shared" ref="C64:I64" si="16">SUM(C65:C82)</f>
        <v>-19699.27</v>
      </c>
      <c r="D64" s="52">
        <f t="shared" si="16"/>
        <v>-19513.93</v>
      </c>
      <c r="E64" s="52">
        <f t="shared" si="16"/>
        <v>-157431.47999999998</v>
      </c>
      <c r="F64" s="52">
        <f t="shared" si="16"/>
        <v>-14431.92</v>
      </c>
      <c r="G64" s="52">
        <f t="shared" si="16"/>
        <v>-18127.02</v>
      </c>
      <c r="H64" s="52">
        <f t="shared" si="16"/>
        <v>-27073.65</v>
      </c>
      <c r="I64" s="52">
        <f t="shared" si="16"/>
        <v>-13241.51</v>
      </c>
      <c r="J64" s="38">
        <f t="shared" si="9"/>
        <v>-282937.77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-889.95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-2407.9700000000003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-100000</v>
      </c>
      <c r="F77" s="20">
        <v>0</v>
      </c>
      <c r="G77" s="20">
        <v>0</v>
      </c>
      <c r="H77" s="20">
        <v>0</v>
      </c>
      <c r="I77" s="20">
        <v>0</v>
      </c>
      <c r="J77" s="53">
        <f t="shared" ref="J77" si="17">SUM(B77:I77)</f>
        <v>-100000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ref="J83:J90" si="18">SUM(B85:I85)</f>
        <v>0</v>
      </c>
    </row>
    <row r="86" spans="1:10" ht="18.75" customHeight="1">
      <c r="A86" s="16" t="s">
        <v>111</v>
      </c>
      <c r="B86" s="25">
        <f t="shared" ref="B86:I86" si="19">+B87+B88</f>
        <v>1134111.48</v>
      </c>
      <c r="C86" s="25">
        <f t="shared" si="19"/>
        <v>1739460.7699999998</v>
      </c>
      <c r="D86" s="25">
        <f t="shared" si="19"/>
        <v>1658616.4100000001</v>
      </c>
      <c r="E86" s="25">
        <f t="shared" si="19"/>
        <v>1151316.1000000001</v>
      </c>
      <c r="F86" s="25">
        <f t="shared" si="19"/>
        <v>963588.67999999993</v>
      </c>
      <c r="G86" s="25">
        <f t="shared" si="19"/>
        <v>1635740.7300000002</v>
      </c>
      <c r="H86" s="25">
        <f t="shared" si="19"/>
        <v>2220747.7800000003</v>
      </c>
      <c r="I86" s="25">
        <f t="shared" si="19"/>
        <v>1121393.48</v>
      </c>
      <c r="J86" s="53">
        <f t="shared" si="18"/>
        <v>11624975.43</v>
      </c>
    </row>
    <row r="87" spans="1:10" ht="18.75" customHeight="1">
      <c r="A87" s="16" t="s">
        <v>110</v>
      </c>
      <c r="B87" s="25">
        <f>+B44+B57+B64+B83</f>
        <v>1119100.33</v>
      </c>
      <c r="C87" s="25">
        <f t="shared" ref="C87:I87" si="20">+C44+C57+C64+C83</f>
        <v>1718893.8299999998</v>
      </c>
      <c r="D87" s="25">
        <f t="shared" si="20"/>
        <v>1638231.33</v>
      </c>
      <c r="E87" s="25">
        <f t="shared" si="20"/>
        <v>1132350.4100000001</v>
      </c>
      <c r="F87" s="25">
        <f t="shared" si="20"/>
        <v>944315.65999999992</v>
      </c>
      <c r="G87" s="25">
        <f t="shared" si="20"/>
        <v>1617729.9500000002</v>
      </c>
      <c r="H87" s="25">
        <f t="shared" si="20"/>
        <v>2195392.8200000003</v>
      </c>
      <c r="I87" s="25">
        <f t="shared" si="20"/>
        <v>1106219.51</v>
      </c>
      <c r="J87" s="53">
        <f t="shared" si="18"/>
        <v>11472233.840000002</v>
      </c>
    </row>
    <row r="88" spans="1:10" ht="18.75" customHeight="1">
      <c r="A88" s="16" t="s">
        <v>114</v>
      </c>
      <c r="B88" s="25">
        <f t="shared" ref="B88:I88" si="21">IF(+B52+B84+B89&lt;0,0,(B52+B84+B89))</f>
        <v>15011.15</v>
      </c>
      <c r="C88" s="25">
        <f t="shared" si="21"/>
        <v>20566.939999999999</v>
      </c>
      <c r="D88" s="25">
        <f t="shared" si="21"/>
        <v>20385.080000000002</v>
      </c>
      <c r="E88" s="20">
        <f t="shared" si="21"/>
        <v>18965.689999999999</v>
      </c>
      <c r="F88" s="25">
        <f t="shared" si="21"/>
        <v>19273.02</v>
      </c>
      <c r="G88" s="20">
        <f t="shared" si="21"/>
        <v>18010.78</v>
      </c>
      <c r="H88" s="25">
        <f t="shared" si="21"/>
        <v>25354.959999999999</v>
      </c>
      <c r="I88" s="20">
        <f t="shared" si="21"/>
        <v>15173.97</v>
      </c>
      <c r="J88" s="53">
        <f t="shared" si="18"/>
        <v>152741.59</v>
      </c>
    </row>
    <row r="89" spans="1:10" ht="18.75" customHeight="1">
      <c r="A89" s="16" t="s">
        <v>112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8"/>
        <v>0</v>
      </c>
    </row>
    <row r="90" spans="1:10" ht="18" customHeight="1">
      <c r="A90" s="16" t="s">
        <v>113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11624975.42</v>
      </c>
    </row>
    <row r="95" spans="1:10" ht="18.75" customHeight="1">
      <c r="A95" s="27" t="s">
        <v>83</v>
      </c>
      <c r="B95" s="28">
        <v>140439.03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2">SUM(B95:I95)</f>
        <v>140439.03</v>
      </c>
    </row>
    <row r="96" spans="1:10" ht="18.75" customHeight="1">
      <c r="A96" s="27" t="s">
        <v>84</v>
      </c>
      <c r="B96" s="28">
        <v>993672.45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2"/>
        <v>993672.45</v>
      </c>
    </row>
    <row r="97" spans="1:10" ht="18.75" customHeight="1">
      <c r="A97" s="27" t="s">
        <v>85</v>
      </c>
      <c r="B97" s="44">
        <v>0</v>
      </c>
      <c r="C97" s="28">
        <f>+C86</f>
        <v>1739460.7699999998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1739460.7699999998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1658616.4100000001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1658616.4100000001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361672.72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361672.72</v>
      </c>
    </row>
    <row r="100" spans="1:10" ht="18.75" customHeight="1">
      <c r="A100" s="27" t="s">
        <v>115</v>
      </c>
      <c r="B100" s="44">
        <v>0</v>
      </c>
      <c r="C100" s="44">
        <v>0</v>
      </c>
      <c r="D100" s="44">
        <v>0</v>
      </c>
      <c r="E100" s="28">
        <v>264370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264370</v>
      </c>
    </row>
    <row r="101" spans="1:10" ht="18.75" customHeight="1">
      <c r="A101" s="27" t="s">
        <v>116</v>
      </c>
      <c r="B101" s="44">
        <v>0</v>
      </c>
      <c r="C101" s="44">
        <v>0</v>
      </c>
      <c r="D101" s="44">
        <v>0</v>
      </c>
      <c r="E101" s="28">
        <v>517799.88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517799.88</v>
      </c>
    </row>
    <row r="102" spans="1:10" ht="18.75" customHeight="1">
      <c r="A102" s="27" t="s">
        <v>88</v>
      </c>
      <c r="B102" s="44">
        <v>0</v>
      </c>
      <c r="C102" s="44">
        <v>0</v>
      </c>
      <c r="D102" s="44">
        <v>0</v>
      </c>
      <c r="E102" s="28">
        <v>7473.51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7473.51</v>
      </c>
    </row>
    <row r="103" spans="1:10" ht="18.75" customHeight="1">
      <c r="A103" s="27" t="s">
        <v>89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963588.67999999993</v>
      </c>
      <c r="G103" s="44">
        <v>0</v>
      </c>
      <c r="H103" s="44">
        <v>0</v>
      </c>
      <c r="I103" s="44">
        <v>0</v>
      </c>
      <c r="J103" s="45">
        <f t="shared" si="22"/>
        <v>963588.67999999993</v>
      </c>
    </row>
    <row r="104" spans="1:10" ht="18.75" customHeight="1">
      <c r="A104" s="27" t="s">
        <v>90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207190.71</v>
      </c>
      <c r="H104" s="44">
        <v>0</v>
      </c>
      <c r="I104" s="44">
        <v>0</v>
      </c>
      <c r="J104" s="45">
        <f t="shared" si="22"/>
        <v>207190.71</v>
      </c>
    </row>
    <row r="105" spans="1:10" ht="18.75" customHeight="1">
      <c r="A105" s="27" t="s">
        <v>91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289157.53000000003</v>
      </c>
      <c r="H105" s="44">
        <v>0</v>
      </c>
      <c r="I105" s="44">
        <v>0</v>
      </c>
      <c r="J105" s="45">
        <f t="shared" si="22"/>
        <v>289157.53000000003</v>
      </c>
    </row>
    <row r="106" spans="1:10" ht="18.75" customHeight="1">
      <c r="A106" s="27" t="s">
        <v>92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431977.52</v>
      </c>
      <c r="H106" s="44">
        <v>0</v>
      </c>
      <c r="I106" s="44">
        <v>0</v>
      </c>
      <c r="J106" s="45">
        <f t="shared" si="22"/>
        <v>431977.52</v>
      </c>
    </row>
    <row r="107" spans="1:10" ht="18.75" customHeight="1">
      <c r="A107" s="27" t="s">
        <v>93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707414.96</v>
      </c>
      <c r="H107" s="44">
        <v>0</v>
      </c>
      <c r="I107" s="44">
        <v>0</v>
      </c>
      <c r="J107" s="45">
        <f t="shared" si="22"/>
        <v>707414.96</v>
      </c>
    </row>
    <row r="108" spans="1:10" ht="18.75" customHeight="1">
      <c r="A108" s="27" t="s">
        <v>94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648976.17000000004</v>
      </c>
      <c r="I108" s="44">
        <v>0</v>
      </c>
      <c r="J108" s="45">
        <f t="shared" si="22"/>
        <v>648976.17000000004</v>
      </c>
    </row>
    <row r="109" spans="1:10" ht="18.75" customHeight="1">
      <c r="A109" s="27" t="s">
        <v>95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51807.05</v>
      </c>
      <c r="I109" s="44">
        <v>0</v>
      </c>
      <c r="J109" s="45">
        <f t="shared" si="22"/>
        <v>51807.05</v>
      </c>
    </row>
    <row r="110" spans="1:10" ht="18.75" customHeight="1">
      <c r="A110" s="27" t="s">
        <v>96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356427.02</v>
      </c>
      <c r="I110" s="44">
        <v>0</v>
      </c>
      <c r="J110" s="45">
        <f t="shared" si="22"/>
        <v>356427.02</v>
      </c>
    </row>
    <row r="111" spans="1:10" ht="18.75" customHeight="1">
      <c r="A111" s="27" t="s">
        <v>97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312371.76</v>
      </c>
      <c r="I111" s="44">
        <v>0</v>
      </c>
      <c r="J111" s="45">
        <f t="shared" si="22"/>
        <v>312371.76</v>
      </c>
    </row>
    <row r="112" spans="1:10" ht="18.75" customHeight="1">
      <c r="A112" s="27" t="s">
        <v>98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851165.78</v>
      </c>
      <c r="I112" s="44">
        <v>0</v>
      </c>
      <c r="J112" s="45">
        <f t="shared" si="22"/>
        <v>851165.78</v>
      </c>
    </row>
    <row r="113" spans="1:10" ht="18.75" customHeight="1">
      <c r="A113" s="27" t="s">
        <v>99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</row>
    <row r="114" spans="1:10" ht="18.75" customHeight="1">
      <c r="A114" s="27" t="s">
        <v>100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410237.74</v>
      </c>
      <c r="J114" s="45">
        <f t="shared" si="22"/>
        <v>410237.74</v>
      </c>
    </row>
    <row r="115" spans="1:10" ht="18.75" customHeight="1">
      <c r="A115" s="29" t="s">
        <v>101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711155.73</v>
      </c>
      <c r="J115" s="48">
        <f t="shared" si="22"/>
        <v>711155.73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2013-09-05T20:21:14Z</dcterms:modified>
</cp:coreProperties>
</file>