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180813" sheetId="1" r:id="rId1"/>
  </sheets>
  <definedNames>
    <definedName name="_xlnm.Print_Titles" localSheetId="0">'DETALHAMENTO PERMISSÃO 180813'!$1:$6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<sst xmlns="http://schemas.openxmlformats.org/spreadsheetml/2006/main" count="94" uniqueCount="94">
  <si>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</si>
  <si>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</si>
  <si>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</si>
  <si>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</si>
  <si>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</si>
  <si>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</si>
  <si>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</si>
  <si>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</si>
  <si>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</si>
  <si>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</si>
  <si>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</si>
  <si>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</si>
  <si>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</si>
  <si>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</si>
  <si>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</si>
  <si>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</si>
  <si>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</si>
  <si>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</si>
  <si>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</si>
  <si>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</si>
  <si>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</si>
  <si>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</si>
  <si>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</si>
  <si>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</si>
  <si>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</si>
  <si>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</si>
  <si>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</si>
  <si>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</si>
  <si>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</si>
  <si>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</si>
  <si>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</si>
  <si>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</si>
  <si>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</si>
  <si>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</si>
  <si>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</si>
  <si>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</si>
  <si>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</si>
  <si>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</si>
  <si>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</si>
  <si>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</si>
  <si>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</si>
  <si>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</si>
  <si>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</si>
  <si>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</si>
  <si>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</si>
  <si>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</si>
  <si>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</si>
  <si>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</si>
  <si>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</si>
  <si>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</si>
  <si>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</si>
  <si>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</si>
  <si>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</si>
  <si>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</si>
  <si>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</si>
  <si>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</si>
  <si>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</si>
  <si>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</si>
  <si>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</si>
  <si>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</si>
  <si>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</si>
  <si>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</si>
  <si>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</si>
  <si>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</si>
  <si>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</si>
  <si>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</si>
  <si>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</si>
  <si>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</si>
  <si>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</si>
  <si>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</si>
  <si>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</si>
  <si>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</si>
  <si>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</si>
  <si>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</si>
  <si>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</si>
  <si>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</si>
  <si>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</si>
  <si>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</si>
  <si>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</si>
  <si>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</si>
  <si>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</si>
  <si>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</si>
  <si>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</si>
  <si>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</si>
  <si>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</si>
  <si>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</si>
  <si>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</si>
  <si>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</si>
  <si>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</si>
  <si>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</si>
  <si>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</si>
  <si>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</si>
  <si>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</si>
  <si>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18/08/13 - VENCIMENTO 23/08/13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</si>
</sst>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217224</v>
      </c>
      <c r="C7" s="10">
        <f aca="true" t="shared" si="0" ref="C7:I7">C8+C16+C20</f>
        <v>157169</v>
      </c>
      <c r="D7" s="10">
        <f t="shared" si="0"/>
        <v>232785</v>
      </c>
      <c r="E7" s="10">
        <f t="shared" si="0"/>
        <v>299373</v>
      </c>
      <c r="F7" s="10">
        <f t="shared" si="0"/>
        <v>158576</v>
      </c>
      <c r="G7" s="10">
        <f t="shared" si="0"/>
        <v>323052</v>
      </c>
      <c r="H7" s="10">
        <f t="shared" si="0"/>
        <v>197993</v>
      </c>
      <c r="I7" s="10">
        <f t="shared" si="0"/>
        <v>100301</v>
      </c>
      <c r="J7" s="10">
        <f>+J8+J16+J20</f>
        <v>1686473</v>
      </c>
      <c r="L7" s="42"/>
    </row>
    <row r="8" spans="1:10" ht="15.75">
      <c r="A8" s="11" t="s">
        <v>22</v>
      </c>
      <c r="B8" s="12">
        <f>+B9+B12</f>
        <v>118906</v>
      </c>
      <c r="C8" s="12">
        <f>+C9+C12</f>
        <v>91781</v>
      </c>
      <c r="D8" s="12">
        <f aca="true" t="shared" si="1" ref="D8:I8">+D9+D12</f>
        <v>141292</v>
      </c>
      <c r="E8" s="12">
        <f t="shared" si="1"/>
        <v>170065</v>
      </c>
      <c r="F8" s="12">
        <f t="shared" si="1"/>
        <v>92058</v>
      </c>
      <c r="G8" s="12">
        <f t="shared" si="1"/>
        <v>181769</v>
      </c>
      <c r="H8" s="12">
        <f t="shared" si="1"/>
        <v>106989</v>
      </c>
      <c r="I8" s="12">
        <f t="shared" si="1"/>
        <v>59860</v>
      </c>
      <c r="J8" s="12">
        <f>SUM(B8:I8)</f>
        <v>962720</v>
      </c>
    </row>
    <row r="9" spans="1:10" ht="15.75">
      <c r="A9" s="13" t="s">
        <v>23</v>
      </c>
      <c r="B9" s="14">
        <v>20536</v>
      </c>
      <c r="C9" s="14">
        <v>19230</v>
      </c>
      <c r="D9" s="14">
        <v>22320</v>
      </c>
      <c r="E9" s="14">
        <v>25792</v>
      </c>
      <c r="F9" s="14">
        <v>18432</v>
      </c>
      <c r="G9" s="14">
        <v>25794</v>
      </c>
      <c r="H9" s="14">
        <v>14285</v>
      </c>
      <c r="I9" s="14">
        <v>10534</v>
      </c>
      <c r="J9" s="12">
        <f aca="true" t="shared" si="2" ref="J9:J15">SUM(B9:I9)</f>
        <v>156923</v>
      </c>
    </row>
    <row r="10" spans="1:10" ht="15.75">
      <c r="A10" s="15" t="s">
        <v>24</v>
      </c>
      <c r="B10" s="14">
        <f>+B9-B11</f>
        <v>20536</v>
      </c>
      <c r="C10" s="14">
        <f aca="true" t="shared" si="3" ref="C10:I10">+C9-C11</f>
        <v>19230</v>
      </c>
      <c r="D10" s="14">
        <f t="shared" si="3"/>
        <v>22320</v>
      </c>
      <c r="E10" s="14">
        <f t="shared" si="3"/>
        <v>25792</v>
      </c>
      <c r="F10" s="14">
        <f t="shared" si="3"/>
        <v>18432</v>
      </c>
      <c r="G10" s="14">
        <f t="shared" si="3"/>
        <v>25794</v>
      </c>
      <c r="H10" s="14">
        <f t="shared" si="3"/>
        <v>14285</v>
      </c>
      <c r="I10" s="14">
        <f t="shared" si="3"/>
        <v>10534</v>
      </c>
      <c r="J10" s="12">
        <f t="shared" si="2"/>
        <v>156923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98370</v>
      </c>
      <c r="C12" s="14">
        <f aca="true" t="shared" si="4" ref="C12:I12">C13+C14+C15</f>
        <v>72551</v>
      </c>
      <c r="D12" s="14">
        <f t="shared" si="4"/>
        <v>118972</v>
      </c>
      <c r="E12" s="14">
        <f t="shared" si="4"/>
        <v>144273</v>
      </c>
      <c r="F12" s="14">
        <f t="shared" si="4"/>
        <v>73626</v>
      </c>
      <c r="G12" s="14">
        <f t="shared" si="4"/>
        <v>155975</v>
      </c>
      <c r="H12" s="14">
        <f t="shared" si="4"/>
        <v>92704</v>
      </c>
      <c r="I12" s="14">
        <f t="shared" si="4"/>
        <v>49326</v>
      </c>
      <c r="J12" s="12">
        <f t="shared" si="2"/>
        <v>805797</v>
      </c>
    </row>
    <row r="13" spans="1:10" ht="15.75">
      <c r="A13" s="15" t="s">
        <v>27</v>
      </c>
      <c r="B13" s="14">
        <v>41790</v>
      </c>
      <c r="C13" s="14">
        <v>32817</v>
      </c>
      <c r="D13" s="14">
        <v>53185</v>
      </c>
      <c r="E13" s="14">
        <v>64253</v>
      </c>
      <c r="F13" s="14">
        <v>33309</v>
      </c>
      <c r="G13" s="14">
        <v>68842</v>
      </c>
      <c r="H13" s="14">
        <v>39873</v>
      </c>
      <c r="I13" s="14">
        <v>20426</v>
      </c>
      <c r="J13" s="12">
        <f t="shared" si="2"/>
        <v>354495</v>
      </c>
    </row>
    <row r="14" spans="1:10" ht="15.75">
      <c r="A14" s="15" t="s">
        <v>28</v>
      </c>
      <c r="B14" s="14">
        <v>44659</v>
      </c>
      <c r="C14" s="14">
        <v>30562</v>
      </c>
      <c r="D14" s="14">
        <v>53036</v>
      </c>
      <c r="E14" s="14">
        <v>62736</v>
      </c>
      <c r="F14" s="14">
        <v>31712</v>
      </c>
      <c r="G14" s="14">
        <v>70282</v>
      </c>
      <c r="H14" s="14">
        <v>43269</v>
      </c>
      <c r="I14" s="14">
        <v>24403</v>
      </c>
      <c r="J14" s="12">
        <f t="shared" si="2"/>
        <v>360659</v>
      </c>
    </row>
    <row r="15" spans="1:10" ht="15.75">
      <c r="A15" s="15" t="s">
        <v>29</v>
      </c>
      <c r="B15" s="14">
        <v>11921</v>
      </c>
      <c r="C15" s="14">
        <v>9172</v>
      </c>
      <c r="D15" s="14">
        <v>12751</v>
      </c>
      <c r="E15" s="14">
        <v>17284</v>
      </c>
      <c r="F15" s="14">
        <v>8605</v>
      </c>
      <c r="G15" s="14">
        <v>16851</v>
      </c>
      <c r="H15" s="14">
        <v>9562</v>
      </c>
      <c r="I15" s="14">
        <v>4497</v>
      </c>
      <c r="J15" s="12">
        <f t="shared" si="2"/>
        <v>90643</v>
      </c>
    </row>
    <row r="16" spans="1:10" ht="15.75">
      <c r="A16" s="17" t="s">
        <v>30</v>
      </c>
      <c r="B16" s="18">
        <f>B17+B18+B19</f>
        <v>72496</v>
      </c>
      <c r="C16" s="18">
        <f aca="true" t="shared" si="5" ref="C16:I16">C17+C18+C19</f>
        <v>45044</v>
      </c>
      <c r="D16" s="18">
        <f t="shared" si="5"/>
        <v>60519</v>
      </c>
      <c r="E16" s="18">
        <f t="shared" si="5"/>
        <v>86414</v>
      </c>
      <c r="F16" s="18">
        <f t="shared" si="5"/>
        <v>45964</v>
      </c>
      <c r="G16" s="18">
        <f t="shared" si="5"/>
        <v>105882</v>
      </c>
      <c r="H16" s="18">
        <f t="shared" si="5"/>
        <v>74900</v>
      </c>
      <c r="I16" s="18">
        <f t="shared" si="5"/>
        <v>33223</v>
      </c>
      <c r="J16" s="12">
        <f aca="true" t="shared" si="6" ref="J16:J22">SUM(B16:I16)</f>
        <v>524442</v>
      </c>
    </row>
    <row r="17" spans="1:10" ht="18.75" customHeight="1">
      <c r="A17" s="13" t="s">
        <v>31</v>
      </c>
      <c r="B17" s="14">
        <v>37148</v>
      </c>
      <c r="C17" s="14">
        <v>25936</v>
      </c>
      <c r="D17" s="14">
        <v>32213</v>
      </c>
      <c r="E17" s="14">
        <v>46869</v>
      </c>
      <c r="F17" s="14">
        <v>25933</v>
      </c>
      <c r="G17" s="14">
        <v>56105</v>
      </c>
      <c r="H17" s="14">
        <v>37904</v>
      </c>
      <c r="I17" s="14">
        <v>17170</v>
      </c>
      <c r="J17" s="12">
        <f t="shared" si="6"/>
        <v>279278</v>
      </c>
    </row>
    <row r="18" spans="1:10" ht="18.75" customHeight="1">
      <c r="A18" s="13" t="s">
        <v>32</v>
      </c>
      <c r="B18" s="14">
        <v>28039</v>
      </c>
      <c r="C18" s="14">
        <v>14655</v>
      </c>
      <c r="D18" s="14">
        <v>22719</v>
      </c>
      <c r="E18" s="14">
        <v>30830</v>
      </c>
      <c r="F18" s="14">
        <v>16056</v>
      </c>
      <c r="G18" s="14">
        <v>40466</v>
      </c>
      <c r="H18" s="14">
        <v>31025</v>
      </c>
      <c r="I18" s="14">
        <v>13548</v>
      </c>
      <c r="J18" s="12">
        <f t="shared" si="6"/>
        <v>197338</v>
      </c>
    </row>
    <row r="19" spans="1:10" ht="18.75" customHeight="1">
      <c r="A19" s="13" t="s">
        <v>33</v>
      </c>
      <c r="B19" s="14">
        <v>7309</v>
      </c>
      <c r="C19" s="14">
        <v>4453</v>
      </c>
      <c r="D19" s="14">
        <v>5587</v>
      </c>
      <c r="E19" s="14">
        <v>8715</v>
      </c>
      <c r="F19" s="14">
        <v>3975</v>
      </c>
      <c r="G19" s="14">
        <v>9311</v>
      </c>
      <c r="H19" s="14">
        <v>5971</v>
      </c>
      <c r="I19" s="14">
        <v>2505</v>
      </c>
      <c r="J19" s="12">
        <f t="shared" si="6"/>
        <v>47826</v>
      </c>
    </row>
    <row r="20" spans="1:10" ht="18.75" customHeight="1">
      <c r="A20" s="17" t="s">
        <v>34</v>
      </c>
      <c r="B20" s="14">
        <f>B21+B22</f>
        <v>25822</v>
      </c>
      <c r="C20" s="14">
        <f aca="true" t="shared" si="7" ref="C20:I20">C21+C22</f>
        <v>20344</v>
      </c>
      <c r="D20" s="14">
        <f t="shared" si="7"/>
        <v>30974</v>
      </c>
      <c r="E20" s="14">
        <f t="shared" si="7"/>
        <v>42894</v>
      </c>
      <c r="F20" s="14">
        <f t="shared" si="7"/>
        <v>20554</v>
      </c>
      <c r="G20" s="14">
        <f t="shared" si="7"/>
        <v>35401</v>
      </c>
      <c r="H20" s="14">
        <f t="shared" si="7"/>
        <v>16104</v>
      </c>
      <c r="I20" s="14">
        <f t="shared" si="7"/>
        <v>7218</v>
      </c>
      <c r="J20" s="12">
        <f t="shared" si="6"/>
        <v>199311</v>
      </c>
    </row>
    <row r="21" spans="1:10" ht="18.75" customHeight="1">
      <c r="A21" s="13" t="s">
        <v>35</v>
      </c>
      <c r="B21" s="14">
        <v>14719</v>
      </c>
      <c r="C21" s="14">
        <v>11596</v>
      </c>
      <c r="D21" s="14">
        <v>17655</v>
      </c>
      <c r="E21" s="14">
        <v>24450</v>
      </c>
      <c r="F21" s="14">
        <v>11716</v>
      </c>
      <c r="G21" s="14">
        <v>20179</v>
      </c>
      <c r="H21" s="14">
        <v>9179</v>
      </c>
      <c r="I21" s="14">
        <v>4114</v>
      </c>
      <c r="J21" s="12">
        <f t="shared" si="6"/>
        <v>113608</v>
      </c>
    </row>
    <row r="22" spans="1:10" ht="18.75" customHeight="1">
      <c r="A22" s="13" t="s">
        <v>36</v>
      </c>
      <c r="B22" s="14">
        <v>11103</v>
      </c>
      <c r="C22" s="14">
        <v>8748</v>
      </c>
      <c r="D22" s="14">
        <v>13319</v>
      </c>
      <c r="E22" s="14">
        <v>18444</v>
      </c>
      <c r="F22" s="14">
        <v>8838</v>
      </c>
      <c r="G22" s="14">
        <v>15222</v>
      </c>
      <c r="H22" s="14">
        <v>6925</v>
      </c>
      <c r="I22" s="14">
        <v>3104</v>
      </c>
      <c r="J22" s="12">
        <f t="shared" si="6"/>
        <v>85703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0.9503557406179794</v>
      </c>
      <c r="C28" s="23">
        <f aca="true" t="shared" si="8" ref="C28:I28">(((+C$8+C$16)*C$25)+(C$20*C$26))/C$7</f>
        <v>0.9468381264753228</v>
      </c>
      <c r="D28" s="23">
        <f t="shared" si="8"/>
        <v>0.9716319487939515</v>
      </c>
      <c r="E28" s="23">
        <f t="shared" si="8"/>
        <v>0.9689226864146064</v>
      </c>
      <c r="F28" s="23">
        <f t="shared" si="8"/>
        <v>0.9661053942589043</v>
      </c>
      <c r="G28" s="23">
        <f t="shared" si="8"/>
        <v>0.9695578488912002</v>
      </c>
      <c r="H28" s="23">
        <f t="shared" si="8"/>
        <v>0.9123450339153403</v>
      </c>
      <c r="I28" s="23">
        <f t="shared" si="8"/>
        <v>0.9675670970379159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1.481129421753121</v>
      </c>
      <c r="C31" s="26">
        <f aca="true" t="shared" si="9" ref="C31:I31">C28*C30</f>
        <v>1.4510294288234322</v>
      </c>
      <c r="D31" s="26">
        <f t="shared" si="9"/>
        <v>1.504280583122796</v>
      </c>
      <c r="E31" s="26">
        <f t="shared" si="9"/>
        <v>1.4993109649579621</v>
      </c>
      <c r="F31" s="26">
        <f t="shared" si="9"/>
        <v>1.454858113214484</v>
      </c>
      <c r="G31" s="26">
        <f t="shared" si="9"/>
        <v>1.5303501086898705</v>
      </c>
      <c r="H31" s="26">
        <f t="shared" si="9"/>
        <v>1.6502496973460674</v>
      </c>
      <c r="I31" s="26">
        <f t="shared" si="9"/>
        <v>1.8512461267626446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321736.86</v>
      </c>
      <c r="C37" s="29">
        <f aca="true" t="shared" si="11" ref="C37:I37">+C38+C39</f>
        <v>228056.84</v>
      </c>
      <c r="D37" s="29">
        <f t="shared" si="11"/>
        <v>350173.96</v>
      </c>
      <c r="E37" s="29">
        <f t="shared" si="11"/>
        <v>448853.22</v>
      </c>
      <c r="F37" s="29">
        <f t="shared" si="11"/>
        <v>230705.58</v>
      </c>
      <c r="G37" s="29">
        <f t="shared" si="11"/>
        <v>494382.66</v>
      </c>
      <c r="H37" s="29">
        <f t="shared" si="11"/>
        <v>326737.89</v>
      </c>
      <c r="I37" s="29">
        <f t="shared" si="11"/>
        <v>185681.84</v>
      </c>
      <c r="J37" s="29">
        <f t="shared" si="10"/>
        <v>2586328.8499999996</v>
      </c>
      <c r="L37" s="43"/>
      <c r="M37" s="43"/>
    </row>
    <row r="38" spans="1:12" ht="15.75">
      <c r="A38" s="17" t="s">
        <v>76</v>
      </c>
      <c r="B38" s="30">
        <f>ROUND(+B7*B31,2)</f>
        <v>321736.86</v>
      </c>
      <c r="C38" s="30">
        <f aca="true" t="shared" si="12" ref="C38:I38">ROUND(+C7*C31,2)</f>
        <v>228056.84</v>
      </c>
      <c r="D38" s="30">
        <f t="shared" si="12"/>
        <v>350173.96</v>
      </c>
      <c r="E38" s="30">
        <f t="shared" si="12"/>
        <v>448853.22</v>
      </c>
      <c r="F38" s="30">
        <f t="shared" si="12"/>
        <v>230705.58</v>
      </c>
      <c r="G38" s="30">
        <f t="shared" si="12"/>
        <v>494382.66</v>
      </c>
      <c r="H38" s="30">
        <f t="shared" si="12"/>
        <v>326737.89</v>
      </c>
      <c r="I38" s="30">
        <f t="shared" si="12"/>
        <v>185681.84</v>
      </c>
      <c r="J38" s="30">
        <f>SUM(B38:I38)</f>
        <v>2586328.8499999996</v>
      </c>
      <c r="L38" s="68"/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68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72</v>
      </c>
      <c r="B41" s="31">
        <f aca="true" t="shared" si="13" ref="B41:J41">+B42+B45+B51</f>
        <v>-61608</v>
      </c>
      <c r="C41" s="31">
        <f t="shared" si="13"/>
        <v>-57690</v>
      </c>
      <c r="D41" s="31">
        <f t="shared" si="13"/>
        <v>-66960</v>
      </c>
      <c r="E41" s="31">
        <f t="shared" si="13"/>
        <v>-77376</v>
      </c>
      <c r="F41" s="31">
        <f t="shared" si="13"/>
        <v>-55296</v>
      </c>
      <c r="G41" s="31">
        <f t="shared" si="13"/>
        <v>-77382</v>
      </c>
      <c r="H41" s="31">
        <f t="shared" si="13"/>
        <v>-42855</v>
      </c>
      <c r="I41" s="31">
        <f t="shared" si="13"/>
        <v>-31602</v>
      </c>
      <c r="J41" s="31">
        <f t="shared" si="13"/>
        <v>-470769</v>
      </c>
      <c r="L41" s="43"/>
    </row>
    <row r="42" spans="1:12" ht="15.75">
      <c r="A42" s="17" t="s">
        <v>45</v>
      </c>
      <c r="B42" s="32">
        <f>B43+B44</f>
        <v>-61608</v>
      </c>
      <c r="C42" s="32">
        <f aca="true" t="shared" si="14" ref="C42:I42">C43+C44</f>
        <v>-57690</v>
      </c>
      <c r="D42" s="32">
        <f t="shared" si="14"/>
        <v>-66960</v>
      </c>
      <c r="E42" s="32">
        <f t="shared" si="14"/>
        <v>-77376</v>
      </c>
      <c r="F42" s="32">
        <f t="shared" si="14"/>
        <v>-55296</v>
      </c>
      <c r="G42" s="32">
        <f t="shared" si="14"/>
        <v>-77382</v>
      </c>
      <c r="H42" s="32">
        <f t="shared" si="14"/>
        <v>-42855</v>
      </c>
      <c r="I42" s="32">
        <f t="shared" si="14"/>
        <v>-31602</v>
      </c>
      <c r="J42" s="31">
        <f t="shared" si="10"/>
        <v>-470769</v>
      </c>
      <c r="L42" s="43"/>
    </row>
    <row r="43" spans="1:12" ht="15.75">
      <c r="A43" s="13" t="s">
        <v>70</v>
      </c>
      <c r="B43" s="32">
        <f aca="true" t="shared" si="15" ref="B43:I43">ROUND(-B9*$D$3,2)</f>
        <v>-61608</v>
      </c>
      <c r="C43" s="32">
        <f t="shared" si="15"/>
        <v>-57690</v>
      </c>
      <c r="D43" s="32">
        <f t="shared" si="15"/>
        <v>-66960</v>
      </c>
      <c r="E43" s="32">
        <f t="shared" si="15"/>
        <v>-77376</v>
      </c>
      <c r="F43" s="32">
        <f t="shared" si="15"/>
        <v>-55296</v>
      </c>
      <c r="G43" s="32">
        <f t="shared" si="15"/>
        <v>-77382</v>
      </c>
      <c r="H43" s="32">
        <f t="shared" si="15"/>
        <v>-42855</v>
      </c>
      <c r="I43" s="32">
        <f t="shared" si="15"/>
        <v>-31602</v>
      </c>
      <c r="J43" s="31">
        <f t="shared" si="10"/>
        <v>-470769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0</v>
      </c>
      <c r="C45" s="32">
        <f t="shared" si="17"/>
        <v>0</v>
      </c>
      <c r="D45" s="32">
        <f t="shared" si="17"/>
        <v>0</v>
      </c>
      <c r="E45" s="32">
        <f t="shared" si="17"/>
        <v>0</v>
      </c>
      <c r="F45" s="32">
        <f t="shared" si="17"/>
        <v>0</v>
      </c>
      <c r="G45" s="32">
        <f t="shared" si="17"/>
        <v>0</v>
      </c>
      <c r="H45" s="32">
        <f t="shared" si="17"/>
        <v>0</v>
      </c>
      <c r="I45" s="32">
        <f t="shared" si="17"/>
        <v>0</v>
      </c>
      <c r="J45" s="32">
        <f t="shared" si="17"/>
        <v>0</v>
      </c>
      <c r="L45" s="57"/>
    </row>
    <row r="46" spans="1:10" ht="15.75">
      <c r="A46" s="13" t="s">
        <v>63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0"/>
        <v>0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260128.86</v>
      </c>
      <c r="C53" s="35">
        <f t="shared" si="18"/>
        <v>170366.84</v>
      </c>
      <c r="D53" s="35">
        <f t="shared" si="18"/>
        <v>283213.96</v>
      </c>
      <c r="E53" s="35">
        <f t="shared" si="18"/>
        <v>371477.22</v>
      </c>
      <c r="F53" s="35">
        <f t="shared" si="18"/>
        <v>175409.58</v>
      </c>
      <c r="G53" s="35">
        <f t="shared" si="18"/>
        <v>417000.66</v>
      </c>
      <c r="H53" s="35">
        <f t="shared" si="18"/>
        <v>283882.89</v>
      </c>
      <c r="I53" s="35">
        <f t="shared" si="18"/>
        <v>154079.84</v>
      </c>
      <c r="J53" s="35">
        <f>SUM(B53:I53)</f>
        <v>2115559.8499999996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2115559.8499999996</v>
      </c>
      <c r="L56" s="43"/>
    </row>
    <row r="57" spans="1:10" ht="17.25" customHeight="1">
      <c r="A57" s="17" t="s">
        <v>49</v>
      </c>
      <c r="B57" s="45">
        <v>51684.34</v>
      </c>
      <c r="C57" s="45">
        <v>47561.05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99245.39</v>
      </c>
    </row>
    <row r="58" spans="1:10" ht="17.25" customHeight="1">
      <c r="A58" s="17" t="s">
        <v>55</v>
      </c>
      <c r="B58" s="45">
        <v>208444.51</v>
      </c>
      <c r="C58" s="45">
        <v>122805.79</v>
      </c>
      <c r="D58" s="44">
        <v>0</v>
      </c>
      <c r="E58" s="45">
        <v>170383.36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501633.66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108659.25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108659.25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115968.6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115968.6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39862.08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39862.08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18724.02</v>
      </c>
      <c r="E62" s="44">
        <v>0</v>
      </c>
      <c r="F62" s="45">
        <v>19162.57</v>
      </c>
      <c r="G62" s="44">
        <v>0</v>
      </c>
      <c r="H62" s="44">
        <v>0</v>
      </c>
      <c r="I62" s="44">
        <v>0</v>
      </c>
      <c r="J62" s="35">
        <f t="shared" si="19"/>
        <v>37886.59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115104.46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115104.46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73323.9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73323.9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12665.51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12665.51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156247.01</v>
      </c>
      <c r="G66" s="44">
        <v>0</v>
      </c>
      <c r="H66" s="44">
        <v>0</v>
      </c>
      <c r="I66" s="44">
        <v>0</v>
      </c>
      <c r="J66" s="35">
        <f t="shared" si="19"/>
        <v>156247.01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236556.91</v>
      </c>
      <c r="H67" s="45">
        <v>283882.89</v>
      </c>
      <c r="I67" s="44">
        <v>0</v>
      </c>
      <c r="J67" s="32">
        <f t="shared" si="19"/>
        <v>520439.80000000005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180443.75</v>
      </c>
      <c r="H68" s="44">
        <v>0</v>
      </c>
      <c r="I68" s="44">
        <v>0</v>
      </c>
      <c r="J68" s="35">
        <f t="shared" si="19"/>
        <v>180443.75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50686.73</v>
      </c>
      <c r="J69" s="32">
        <f t="shared" si="19"/>
        <v>50686.73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103393.12</v>
      </c>
      <c r="J70" s="35">
        <f t="shared" si="19"/>
        <v>103393.12</v>
      </c>
    </row>
    <row r="71" spans="1:10" ht="17.25" customHeight="1">
      <c r="A71" s="41" t="s">
        <v>68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1.5708968158495569</v>
      </c>
      <c r="C75" s="49">
        <v>1.5286890166470413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1.4604116357208017</v>
      </c>
      <c r="C76" s="49">
        <v>1.4214880816455584</v>
      </c>
      <c r="D76" s="44"/>
      <c r="E76" s="49">
        <v>1.5290864160211601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1.408250188253012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1.476875310481868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1.8573415196902743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1.6913997595832777</v>
      </c>
      <c r="E80" s="44">
        <v>0</v>
      </c>
      <c r="F80" s="49">
        <v>1.536165904637492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1.478282131661442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1.474070132765785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1.4614264050800874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1.4451970931668254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1.471423987098939</v>
      </c>
      <c r="H85" s="49">
        <v>1.6502497057976797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1.60910705115687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1.8103181778156094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1.8722991907235174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2013-08-22T19:18:34Z</dcterms:modified>
  <cp:category/>
  <cp:version/>
  <cp:contentType/>
  <cp:contentStatus/>
</cp:coreProperties>
</file>