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F56" s="1"/>
  <c r="G58"/>
  <c r="G57" s="1"/>
  <c r="G56" s="1"/>
  <c r="H58"/>
  <c r="H57" s="1"/>
  <c r="H56" s="1"/>
  <c r="I58"/>
  <c r="I57" s="1"/>
  <c r="J58"/>
  <c r="K58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E56"/>
  <c r="I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K57" l="1"/>
  <c r="C93"/>
  <c r="C92" s="1"/>
  <c r="C103" s="1"/>
  <c r="K103" s="1"/>
  <c r="K100" s="1"/>
  <c r="C43"/>
  <c r="B44"/>
  <c r="K45"/>
  <c r="K56"/>
  <c r="J93"/>
  <c r="J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<sst xmlns="http://schemas.openxmlformats.org/spreadsheetml/2006/main" count="123" uniqueCount="123">
  <si>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</si>
  <si>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</si>
  <si>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</si>
  <si>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</si>
  <si>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</si>
  <si>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</si>
  <si>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</si>
  <si>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</si>
  <si>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</si>
  <si>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</si>
  <si>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</si>
  <si>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</si>
  <si>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</si>
  <si>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</si>
  <si>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</si>
  <si>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</si>
  <si>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</si>
  <si>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</si>
  <si>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</si>
  <si>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</si>
  <si>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</si>
  <si>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</si>
  <si>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</si>
  <si>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</si>
  <si>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</si>
  <si>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</si>
  <si>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</si>
  <si>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</si>
  <si>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</si>
  <si>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</si>
  <si>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</si>
  <si>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</si>
  <si>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</si>
  <si>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</si>
  <si>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</si>
  <si>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</si>
  <si>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</si>
  <si>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</si>
  <si>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</si>
  <si>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</si>
  <si>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</si>
  <si>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</si>
  <si>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</si>
  <si>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</si>
  <si>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</si>
  <si>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</si>
  <si>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</si>
  <si>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</si>
  <si>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</si>
  <si>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</si>
  <si>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</si>
  <si>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</si>
  <si>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</si>
  <si>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</si>
  <si>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</si>
  <si>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</si>
  <si>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</si>
  <si>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</si>
  <si>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</si>
  <si>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</si>
  <si>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</si>
  <si>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</si>
  <si>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</si>
  <si>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</si>
  <si>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</si>
  <si>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</si>
  <si>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</si>
  <si>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</si>
  <si>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</si>
  <si>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</si>
  <si>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</si>
  <si>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</si>
  <si>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</si>
  <si>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</si>
  <si>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</si>
  <si>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</si>
  <si>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</si>
  <si>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</si>
  <si>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</si>
  <si>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</si>
  <si>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</si>
  <si>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</si>
  <si>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</si>
  <si>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</si>
  <si>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</si>
  <si>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</si>
  <si>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</si>
  <si>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</si>
  <si>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</si>
  <si>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</si>
  <si>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</si>
  <si>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</si>
  <si>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</si>
  <si>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</si>
  <si>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</si>
  <si>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</si>
  <si>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</si>
  <si>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</si>
  <si>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</si>
  <si>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</si>
  <si>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</si>
  <si>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</si>
  <si>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</si>
  <si>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</si>
  <si>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</si>
  <si>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</si>
  <si>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</si>
  <si>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</si>
  <si>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</si>
  <si>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</si>
  <si>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</si>
  <si>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</si>
  <si>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</si>
  <si>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</si>
  <si>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</si>
  <si>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</si>
  <si>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</si>
  <si>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</si>
  <si>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</si>
  <si>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</si>
  <si>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</si>
  <si>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</si>
  <si>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24/12/13 - VENCIMENTO 03/01/14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</si>
</sst>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271542</v>
      </c>
      <c r="C7" s="9">
        <f t="shared" si="0"/>
        <v>355341</v>
      </c>
      <c r="D7" s="9">
        <f t="shared" si="0"/>
        <v>413043</v>
      </c>
      <c r="E7" s="9">
        <f t="shared" si="0"/>
        <v>224123</v>
      </c>
      <c r="F7" s="9">
        <f t="shared" si="0"/>
        <v>375484</v>
      </c>
      <c r="G7" s="9">
        <f t="shared" si="0"/>
        <v>572579</v>
      </c>
      <c r="H7" s="9">
        <f t="shared" si="0"/>
        <v>211469</v>
      </c>
      <c r="I7" s="9">
        <f t="shared" si="0"/>
        <v>43326</v>
      </c>
      <c r="J7" s="9">
        <f t="shared" si="0"/>
        <v>143263</v>
      </c>
      <c r="K7" s="9">
        <f t="shared" si="0"/>
        <v>2610170</v>
      </c>
      <c r="L7" s="55"/>
    </row>
    <row r="8" spans="1:13" ht="17.25" customHeight="1">
      <c r="A8" s="10" t="s">
        <v>31</v>
      </c>
      <c r="B8" s="11">
        <f>B9+B12</f>
        <v>160771</v>
      </c>
      <c r="C8" s="11">
        <f t="shared" ref="C8:J8" si="1">C9+C12</f>
        <v>217259</v>
      </c>
      <c r="D8" s="11">
        <f t="shared" si="1"/>
        <v>240858</v>
      </c>
      <c r="E8" s="11">
        <f t="shared" si="1"/>
        <v>133861</v>
      </c>
      <c r="F8" s="11">
        <f t="shared" si="1"/>
        <v>205138</v>
      </c>
      <c r="G8" s="11">
        <f t="shared" si="1"/>
        <v>305331</v>
      </c>
      <c r="H8" s="11">
        <f t="shared" si="1"/>
        <v>130601</v>
      </c>
      <c r="I8" s="11">
        <f t="shared" si="1"/>
        <v>24047</v>
      </c>
      <c r="J8" s="11">
        <f t="shared" si="1"/>
        <v>82459</v>
      </c>
      <c r="K8" s="11">
        <f>SUM(B8:J8)</f>
        <v>1500325</v>
      </c>
    </row>
    <row r="9" spans="1:13" ht="17.25" customHeight="1">
      <c r="A9" s="15" t="s">
        <v>17</v>
      </c>
      <c r="B9" s="13">
        <f>+B10+B11</f>
        <v>36472</v>
      </c>
      <c r="C9" s="13">
        <f t="shared" ref="C9:J9" si="2">+C10+C11</f>
        <v>53104</v>
      </c>
      <c r="D9" s="13">
        <f t="shared" si="2"/>
        <v>58409</v>
      </c>
      <c r="E9" s="13">
        <f t="shared" si="2"/>
        <v>30110</v>
      </c>
      <c r="F9" s="13">
        <f t="shared" si="2"/>
        <v>39101</v>
      </c>
      <c r="G9" s="13">
        <f t="shared" si="2"/>
        <v>43585</v>
      </c>
      <c r="H9" s="13">
        <f t="shared" si="2"/>
        <v>30062</v>
      </c>
      <c r="I9" s="13">
        <f t="shared" si="2"/>
        <v>6675</v>
      </c>
      <c r="J9" s="13">
        <f t="shared" si="2"/>
        <v>17533</v>
      </c>
      <c r="K9" s="11">
        <f>SUM(B9:J9)</f>
        <v>315051</v>
      </c>
    </row>
    <row r="10" spans="1:13" ht="17.25" customHeight="1">
      <c r="A10" s="31" t="s">
        <v>18</v>
      </c>
      <c r="B10" s="13">
        <v>36472</v>
      </c>
      <c r="C10" s="13">
        <v>53104</v>
      </c>
      <c r="D10" s="13">
        <v>58409</v>
      </c>
      <c r="E10" s="13">
        <v>30110</v>
      </c>
      <c r="F10" s="13">
        <v>39101</v>
      </c>
      <c r="G10" s="13">
        <v>43585</v>
      </c>
      <c r="H10" s="13">
        <v>30062</v>
      </c>
      <c r="I10" s="13">
        <v>6675</v>
      </c>
      <c r="J10" s="13">
        <v>17533</v>
      </c>
      <c r="K10" s="11">
        <f>SUM(B10:J10)</f>
        <v>315051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124299</v>
      </c>
      <c r="C12" s="17">
        <f t="shared" si="3"/>
        <v>164155</v>
      </c>
      <c r="D12" s="17">
        <f t="shared" si="3"/>
        <v>182449</v>
      </c>
      <c r="E12" s="17">
        <f t="shared" si="3"/>
        <v>103751</v>
      </c>
      <c r="F12" s="17">
        <f t="shared" si="3"/>
        <v>166037</v>
      </c>
      <c r="G12" s="17">
        <f t="shared" si="3"/>
        <v>261746</v>
      </c>
      <c r="H12" s="17">
        <f t="shared" si="3"/>
        <v>100539</v>
      </c>
      <c r="I12" s="17">
        <f t="shared" si="3"/>
        <v>17372</v>
      </c>
      <c r="J12" s="17">
        <f t="shared" si="3"/>
        <v>64926</v>
      </c>
      <c r="K12" s="11">
        <f t="shared" ref="K12:K23" si="4">SUM(B12:J12)</f>
        <v>1185274</v>
      </c>
    </row>
    <row r="13" spans="1:13" ht="17.25" customHeight="1">
      <c r="A13" s="14" t="s">
        <v>20</v>
      </c>
      <c r="B13" s="13">
        <v>61352</v>
      </c>
      <c r="C13" s="13">
        <v>88683</v>
      </c>
      <c r="D13" s="13">
        <v>100427</v>
      </c>
      <c r="E13" s="13">
        <v>56200</v>
      </c>
      <c r="F13" s="13">
        <v>87914</v>
      </c>
      <c r="G13" s="13">
        <v>132411</v>
      </c>
      <c r="H13" s="13">
        <v>48987</v>
      </c>
      <c r="I13" s="13">
        <v>10122</v>
      </c>
      <c r="J13" s="13">
        <v>36061</v>
      </c>
      <c r="K13" s="11">
        <f t="shared" si="4"/>
        <v>622157</v>
      </c>
      <c r="L13" s="55"/>
      <c r="M13" s="56"/>
    </row>
    <row r="14" spans="1:13" ht="17.25" customHeight="1">
      <c r="A14" s="14" t="s">
        <v>21</v>
      </c>
      <c r="B14" s="13">
        <v>55327</v>
      </c>
      <c r="C14" s="13">
        <v>65438</v>
      </c>
      <c r="D14" s="13">
        <v>71551</v>
      </c>
      <c r="E14" s="13">
        <v>41677</v>
      </c>
      <c r="F14" s="13">
        <v>69335</v>
      </c>
      <c r="G14" s="13">
        <v>117835</v>
      </c>
      <c r="H14" s="13">
        <v>46655</v>
      </c>
      <c r="I14" s="13">
        <v>6276</v>
      </c>
      <c r="J14" s="13">
        <v>25074</v>
      </c>
      <c r="K14" s="11">
        <f t="shared" si="4"/>
        <v>499168</v>
      </c>
      <c r="L14" s="55"/>
    </row>
    <row r="15" spans="1:13" ht="17.25" customHeight="1">
      <c r="A15" s="14" t="s">
        <v>22</v>
      </c>
      <c r="B15" s="13">
        <v>7620</v>
      </c>
      <c r="C15" s="13">
        <v>10034</v>
      </c>
      <c r="D15" s="13">
        <v>10471</v>
      </c>
      <c r="E15" s="13">
        <v>5874</v>
      </c>
      <c r="F15" s="13">
        <v>8788</v>
      </c>
      <c r="G15" s="13">
        <v>11500</v>
      </c>
      <c r="H15" s="13">
        <v>4897</v>
      </c>
      <c r="I15" s="13">
        <v>974</v>
      </c>
      <c r="J15" s="13">
        <v>3791</v>
      </c>
      <c r="K15" s="11">
        <f t="shared" si="4"/>
        <v>63949</v>
      </c>
    </row>
    <row r="16" spans="1:13" ht="17.25" customHeight="1">
      <c r="A16" s="16" t="s">
        <v>23</v>
      </c>
      <c r="B16" s="11">
        <f>+B17+B18+B19</f>
        <v>91293</v>
      </c>
      <c r="C16" s="11">
        <f t="shared" ref="C16:J16" si="5">+C17+C18+C19</f>
        <v>108369</v>
      </c>
      <c r="D16" s="11">
        <f t="shared" si="5"/>
        <v>131733</v>
      </c>
      <c r="E16" s="11">
        <f t="shared" si="5"/>
        <v>70563</v>
      </c>
      <c r="F16" s="11">
        <f t="shared" si="5"/>
        <v>142873</v>
      </c>
      <c r="G16" s="11">
        <f t="shared" si="5"/>
        <v>238648</v>
      </c>
      <c r="H16" s="11">
        <f t="shared" si="5"/>
        <v>68117</v>
      </c>
      <c r="I16" s="11">
        <f t="shared" si="5"/>
        <v>14188</v>
      </c>
      <c r="J16" s="11">
        <f t="shared" si="5"/>
        <v>43803</v>
      </c>
      <c r="K16" s="11">
        <f t="shared" si="4"/>
        <v>909587</v>
      </c>
    </row>
    <row r="17" spans="1:12" ht="17.25" customHeight="1">
      <c r="A17" s="12" t="s">
        <v>24</v>
      </c>
      <c r="B17" s="13">
        <v>51460</v>
      </c>
      <c r="C17" s="13">
        <v>67144</v>
      </c>
      <c r="D17" s="13">
        <v>82740</v>
      </c>
      <c r="E17" s="13">
        <v>43498</v>
      </c>
      <c r="F17" s="13">
        <v>84642</v>
      </c>
      <c r="G17" s="13">
        <v>132363</v>
      </c>
      <c r="H17" s="13">
        <v>38924</v>
      </c>
      <c r="I17" s="13">
        <v>9195</v>
      </c>
      <c r="J17" s="13">
        <v>27067</v>
      </c>
      <c r="K17" s="11">
        <f t="shared" si="4"/>
        <v>537033</v>
      </c>
      <c r="L17" s="55"/>
    </row>
    <row r="18" spans="1:12" ht="17.25" customHeight="1">
      <c r="A18" s="12" t="s">
        <v>25</v>
      </c>
      <c r="B18" s="13">
        <v>34805</v>
      </c>
      <c r="C18" s="13">
        <v>35309</v>
      </c>
      <c r="D18" s="13">
        <v>42348</v>
      </c>
      <c r="E18" s="13">
        <v>23593</v>
      </c>
      <c r="F18" s="13">
        <v>51519</v>
      </c>
      <c r="G18" s="13">
        <v>96361</v>
      </c>
      <c r="H18" s="13">
        <v>26188</v>
      </c>
      <c r="I18" s="13">
        <v>4265</v>
      </c>
      <c r="J18" s="13">
        <v>14506</v>
      </c>
      <c r="K18" s="11">
        <f t="shared" si="4"/>
        <v>328894</v>
      </c>
      <c r="L18" s="55"/>
    </row>
    <row r="19" spans="1:12" ht="17.25" customHeight="1">
      <c r="A19" s="12" t="s">
        <v>26</v>
      </c>
      <c r="B19" s="13">
        <v>5028</v>
      </c>
      <c r="C19" s="13">
        <v>5916</v>
      </c>
      <c r="D19" s="13">
        <v>6645</v>
      </c>
      <c r="E19" s="13">
        <v>3472</v>
      </c>
      <c r="F19" s="13">
        <v>6712</v>
      </c>
      <c r="G19" s="13">
        <v>9924</v>
      </c>
      <c r="H19" s="13">
        <v>3005</v>
      </c>
      <c r="I19" s="13">
        <v>728</v>
      </c>
      <c r="J19" s="13">
        <v>2230</v>
      </c>
      <c r="K19" s="11">
        <f t="shared" si="4"/>
        <v>43660</v>
      </c>
    </row>
    <row r="20" spans="1:12" ht="17.25" customHeight="1">
      <c r="A20" s="16" t="s">
        <v>27</v>
      </c>
      <c r="B20" s="13">
        <v>19478</v>
      </c>
      <c r="C20" s="13">
        <v>29713</v>
      </c>
      <c r="D20" s="13">
        <v>40452</v>
      </c>
      <c r="E20" s="13">
        <v>19699</v>
      </c>
      <c r="F20" s="13">
        <v>27473</v>
      </c>
      <c r="G20" s="13">
        <v>28600</v>
      </c>
      <c r="H20" s="13">
        <v>11975</v>
      </c>
      <c r="I20" s="13">
        <v>5091</v>
      </c>
      <c r="J20" s="13">
        <v>17001</v>
      </c>
      <c r="K20" s="11">
        <f t="shared" si="4"/>
        <v>199482</v>
      </c>
    </row>
    <row r="21" spans="1:12" ht="17.25" customHeight="1">
      <c r="A21" s="12" t="s">
        <v>28</v>
      </c>
      <c r="B21" s="13">
        <v>12466</v>
      </c>
      <c r="C21" s="13">
        <v>19016</v>
      </c>
      <c r="D21" s="13">
        <v>25889</v>
      </c>
      <c r="E21" s="13">
        <v>12607</v>
      </c>
      <c r="F21" s="13">
        <v>17583</v>
      </c>
      <c r="G21" s="13">
        <v>18304</v>
      </c>
      <c r="H21" s="13">
        <v>7664</v>
      </c>
      <c r="I21" s="13">
        <v>3258</v>
      </c>
      <c r="J21" s="13">
        <v>10881</v>
      </c>
      <c r="K21" s="11">
        <f t="shared" si="4"/>
        <v>127668</v>
      </c>
      <c r="L21" s="55"/>
    </row>
    <row r="22" spans="1:12" ht="17.25" customHeight="1">
      <c r="A22" s="12" t="s">
        <v>29</v>
      </c>
      <c r="B22" s="13">
        <v>7012</v>
      </c>
      <c r="C22" s="13">
        <v>10697</v>
      </c>
      <c r="D22" s="13">
        <v>14563</v>
      </c>
      <c r="E22" s="13">
        <v>7092</v>
      </c>
      <c r="F22" s="13">
        <v>9890</v>
      </c>
      <c r="G22" s="13">
        <v>10296</v>
      </c>
      <c r="H22" s="13">
        <v>4311</v>
      </c>
      <c r="I22" s="13">
        <v>1833</v>
      </c>
      <c r="J22" s="13">
        <v>6120</v>
      </c>
      <c r="K22" s="11">
        <f t="shared" si="4"/>
        <v>71814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776</v>
      </c>
      <c r="I23" s="11">
        <v>0</v>
      </c>
      <c r="J23" s="11">
        <v>0</v>
      </c>
      <c r="K23" s="11">
        <f t="shared" si="4"/>
        <v>776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24298.74</v>
      </c>
      <c r="I31" s="20">
        <v>0</v>
      </c>
      <c r="J31" s="20">
        <v>0</v>
      </c>
      <c r="K31" s="24">
        <f>SUM(B31:J31)</f>
        <v>24298.74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631667.41999999993</v>
      </c>
      <c r="C43" s="23">
        <f t="shared" ref="C43:H43" si="8">+C44+C52</f>
        <v>940423.14</v>
      </c>
      <c r="D43" s="23">
        <f t="shared" si="8"/>
        <v>1235741.56</v>
      </c>
      <c r="E43" s="23">
        <f t="shared" si="8"/>
        <v>574726.99</v>
      </c>
      <c r="F43" s="23">
        <f t="shared" si="8"/>
        <v>921963.95000000007</v>
      </c>
      <c r="G43" s="23">
        <f t="shared" si="8"/>
        <v>1210909.7000000002</v>
      </c>
      <c r="H43" s="23">
        <f t="shared" si="8"/>
        <v>541997.92000000004</v>
      </c>
      <c r="I43" s="23">
        <f>+I44+I52</f>
        <v>182640.75</v>
      </c>
      <c r="J43" s="23">
        <f>+J44+J52</f>
        <v>369688.25</v>
      </c>
      <c r="K43" s="23">
        <f>SUM(B43:J43)</f>
        <v>6609759.6800000006</v>
      </c>
    </row>
    <row r="44" spans="1:11" ht="17.25" customHeight="1">
      <c r="A44" s="16" t="s">
        <v>49</v>
      </c>
      <c r="B44" s="24">
        <f>SUM(B45:B51)</f>
        <v>616644.73</v>
      </c>
      <c r="C44" s="24">
        <f t="shared" ref="C44:H44" si="9">SUM(C45:C51)</f>
        <v>920384.47</v>
      </c>
      <c r="D44" s="24">
        <f t="shared" si="9"/>
        <v>1215420.33</v>
      </c>
      <c r="E44" s="24">
        <f t="shared" si="9"/>
        <v>555825.04</v>
      </c>
      <c r="F44" s="24">
        <f t="shared" si="9"/>
        <v>904015.28</v>
      </c>
      <c r="G44" s="24">
        <f t="shared" si="9"/>
        <v>1185868.3700000001</v>
      </c>
      <c r="H44" s="24">
        <f t="shared" si="9"/>
        <v>526495.32000000007</v>
      </c>
      <c r="I44" s="24">
        <f>SUM(I45:I51)</f>
        <v>182640.75</v>
      </c>
      <c r="J44" s="24">
        <f>SUM(J45:J51)</f>
        <v>358085.87</v>
      </c>
      <c r="K44" s="24">
        <f t="shared" ref="K44:K52" si="10">SUM(B44:J44)</f>
        <v>6465380.1600000011</v>
      </c>
    </row>
    <row r="45" spans="1:11" ht="17.25" customHeight="1">
      <c r="A45" s="36" t="s">
        <v>50</v>
      </c>
      <c r="B45" s="24">
        <f t="shared" ref="B45:H45" si="11">ROUND(B26*B7,2)</f>
        <v>616644.73</v>
      </c>
      <c r="C45" s="24">
        <f t="shared" si="11"/>
        <v>918343.28</v>
      </c>
      <c r="D45" s="24">
        <f t="shared" si="11"/>
        <v>1215420.33</v>
      </c>
      <c r="E45" s="24">
        <f t="shared" si="11"/>
        <v>555825.04</v>
      </c>
      <c r="F45" s="24">
        <f t="shared" si="11"/>
        <v>904015.28</v>
      </c>
      <c r="G45" s="24">
        <f t="shared" si="11"/>
        <v>1185868.3700000001</v>
      </c>
      <c r="H45" s="24">
        <f t="shared" si="11"/>
        <v>502196.58</v>
      </c>
      <c r="I45" s="24">
        <f>ROUND(I26*I7,2)</f>
        <v>182640.75</v>
      </c>
      <c r="J45" s="24">
        <f>ROUND(J26*J7,2)</f>
        <v>358085.87</v>
      </c>
      <c r="K45" s="24">
        <f t="shared" si="10"/>
        <v>6439040.2300000004</v>
      </c>
    </row>
    <row r="46" spans="1:11" ht="17.25" customHeight="1">
      <c r="A46" s="36" t="s">
        <v>51</v>
      </c>
      <c r="B46" s="20">
        <v>0</v>
      </c>
      <c r="C46" s="24">
        <f>ROUND(C27*C7,2)</f>
        <v>2041.19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2041.19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24298.74</v>
      </c>
      <c r="I49" s="33">
        <f>+I31</f>
        <v>0</v>
      </c>
      <c r="J49" s="33">
        <f>+J31</f>
        <v>0</v>
      </c>
      <c r="K49" s="24">
        <f t="shared" si="10"/>
        <v>24298.74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-355270.49</v>
      </c>
      <c r="C56" s="37">
        <f t="shared" si="12"/>
        <v>-190570.5</v>
      </c>
      <c r="D56" s="37">
        <f t="shared" si="12"/>
        <v>-244245.03999999998</v>
      </c>
      <c r="E56" s="37">
        <f t="shared" si="12"/>
        <v>-286944.75</v>
      </c>
      <c r="F56" s="37">
        <f t="shared" si="12"/>
        <v>-369760.79000000004</v>
      </c>
      <c r="G56" s="37">
        <f t="shared" si="12"/>
        <v>-316280.14</v>
      </c>
      <c r="H56" s="37">
        <f t="shared" si="12"/>
        <v>-104108.47</v>
      </c>
      <c r="I56" s="37">
        <f t="shared" si="12"/>
        <v>-57010.49</v>
      </c>
      <c r="J56" s="37">
        <f t="shared" si="12"/>
        <v>-199306.62000000002</v>
      </c>
      <c r="K56" s="37">
        <f>SUM(B56:J56)</f>
        <v>-2123497.29</v>
      </c>
    </row>
    <row r="57" spans="1:11" ht="18.75" customHeight="1">
      <c r="A57" s="16" t="s">
        <v>84</v>
      </c>
      <c r="B57" s="37">
        <f t="shared" ref="B57:J57" si="13">B58+B59+B60+B61+B62+B63</f>
        <v>-341161.43</v>
      </c>
      <c r="C57" s="37">
        <f t="shared" si="13"/>
        <v>-169885.77</v>
      </c>
      <c r="D57" s="37">
        <f t="shared" si="13"/>
        <v>-223791.4</v>
      </c>
      <c r="E57" s="37">
        <f t="shared" si="13"/>
        <v>-267113.21999999997</v>
      </c>
      <c r="F57" s="37">
        <f t="shared" si="13"/>
        <v>-350721.16000000003</v>
      </c>
      <c r="G57" s="37">
        <f t="shared" si="13"/>
        <v>-287823.11</v>
      </c>
      <c r="H57" s="37">
        <f t="shared" si="13"/>
        <v>-90186</v>
      </c>
      <c r="I57" s="37">
        <f t="shared" si="13"/>
        <v>-20025</v>
      </c>
      <c r="J57" s="37">
        <f t="shared" si="13"/>
        <v>-52599</v>
      </c>
      <c r="K57" s="37">
        <f t="shared" ref="K57:K86" si="14">SUM(B57:J57)</f>
        <v>-1803306.0899999999</v>
      </c>
    </row>
    <row r="58" spans="1:11" ht="18.75" customHeight="1">
      <c r="A58" s="12" t="s">
        <v>85</v>
      </c>
      <c r="B58" s="37">
        <f>-ROUND(B9*$D$3,2)</f>
        <v>-109416</v>
      </c>
      <c r="C58" s="37">
        <f t="shared" ref="C58:J58" si="15">-ROUND(C9*$D$3,2)</f>
        <v>-159312</v>
      </c>
      <c r="D58" s="37">
        <f t="shared" si="15"/>
        <v>-175227</v>
      </c>
      <c r="E58" s="37">
        <f t="shared" si="15"/>
        <v>-90330</v>
      </c>
      <c r="F58" s="37">
        <f t="shared" si="15"/>
        <v>-117303</v>
      </c>
      <c r="G58" s="37">
        <f t="shared" si="15"/>
        <v>-130755</v>
      </c>
      <c r="H58" s="37">
        <f t="shared" si="15"/>
        <v>-90186</v>
      </c>
      <c r="I58" s="37">
        <f t="shared" si="15"/>
        <v>-20025</v>
      </c>
      <c r="J58" s="37">
        <f t="shared" si="15"/>
        <v>-52599</v>
      </c>
      <c r="K58" s="37">
        <f t="shared" si="14"/>
        <v>-945153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-231745.43</v>
      </c>
      <c r="C62" s="49">
        <v>-10573.77</v>
      </c>
      <c r="D62" s="49">
        <v>-48564.4</v>
      </c>
      <c r="E62" s="49">
        <v>-176783.22</v>
      </c>
      <c r="F62" s="49">
        <v>-233418.16</v>
      </c>
      <c r="G62" s="49">
        <v>-157068.10999999999</v>
      </c>
      <c r="H62" s="20">
        <v>0</v>
      </c>
      <c r="I62" s="20">
        <v>0</v>
      </c>
      <c r="J62" s="20">
        <v>0</v>
      </c>
      <c r="K62" s="37">
        <f t="shared" si="14"/>
        <v>-858153.09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20">
        <f t="shared" ref="B64:J64" si="16">SUM(B65:B88)</f>
        <v>-14109.06</v>
      </c>
      <c r="C64" s="20">
        <f t="shared" si="16"/>
        <v>-20684.73</v>
      </c>
      <c r="D64" s="20">
        <f t="shared" si="16"/>
        <v>-20453.64</v>
      </c>
      <c r="E64" s="20">
        <f t="shared" si="16"/>
        <v>-19831.53</v>
      </c>
      <c r="F64" s="20">
        <f t="shared" si="16"/>
        <v>-19039.63</v>
      </c>
      <c r="G64" s="20">
        <f t="shared" si="16"/>
        <v>-28457.03</v>
      </c>
      <c r="H64" s="20">
        <f t="shared" si="16"/>
        <v>-13922.47</v>
      </c>
      <c r="I64" s="20">
        <f t="shared" si="16"/>
        <v>-36985.49</v>
      </c>
      <c r="J64" s="20">
        <f t="shared" si="16"/>
        <v>-146707.62000000002</v>
      </c>
      <c r="K64" s="37">
        <f t="shared" si="14"/>
        <v>-320191.2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2000</v>
      </c>
      <c r="J77" s="37">
        <v>-130000</v>
      </c>
      <c r="K77" s="37">
        <f t="shared" si="14"/>
        <v>-128000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-4770.2299999999996</v>
      </c>
      <c r="F88" s="20">
        <v>0</v>
      </c>
      <c r="G88" s="20">
        <v>0</v>
      </c>
      <c r="H88" s="20">
        <v>0</v>
      </c>
      <c r="I88" s="50">
        <v>-2301.27</v>
      </c>
      <c r="J88" s="50">
        <v>-6617.42</v>
      </c>
      <c r="K88" s="50">
        <f t="shared" ref="K88:K95" si="17">SUM(B88:J88)</f>
        <v>-13688.92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7"/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276396.93</v>
      </c>
      <c r="C92" s="25">
        <f t="shared" si="18"/>
        <v>749852.64</v>
      </c>
      <c r="D92" s="25">
        <f t="shared" si="18"/>
        <v>991496.52</v>
      </c>
      <c r="E92" s="25">
        <f t="shared" si="18"/>
        <v>287782.24000000005</v>
      </c>
      <c r="F92" s="25">
        <f t="shared" si="18"/>
        <v>552203.16</v>
      </c>
      <c r="G92" s="25">
        <f t="shared" si="18"/>
        <v>894629.56</v>
      </c>
      <c r="H92" s="25">
        <f t="shared" si="18"/>
        <v>437889.45000000007</v>
      </c>
      <c r="I92" s="25">
        <f>+I93+I94</f>
        <v>125630.26000000001</v>
      </c>
      <c r="J92" s="25">
        <f>+J93+J94</f>
        <v>170381.62999999998</v>
      </c>
      <c r="K92" s="50">
        <f t="shared" si="17"/>
        <v>4486262.3900000006</v>
      </c>
      <c r="L92" s="57"/>
    </row>
    <row r="93" spans="1:12" ht="18.75" customHeight="1">
      <c r="A93" s="16" t="s">
        <v>92</v>
      </c>
      <c r="B93" s="25">
        <f t="shared" ref="B93:J93" si="19">+B44+B57+B64+B89</f>
        <v>261374.24</v>
      </c>
      <c r="C93" s="25">
        <f t="shared" si="19"/>
        <v>729813.97</v>
      </c>
      <c r="D93" s="25">
        <f t="shared" si="19"/>
        <v>971175.29</v>
      </c>
      <c r="E93" s="25">
        <f t="shared" si="19"/>
        <v>268880.29000000004</v>
      </c>
      <c r="F93" s="25">
        <f t="shared" si="19"/>
        <v>534254.49</v>
      </c>
      <c r="G93" s="25">
        <f t="shared" si="19"/>
        <v>869588.2300000001</v>
      </c>
      <c r="H93" s="25">
        <f t="shared" si="19"/>
        <v>422386.85000000009</v>
      </c>
      <c r="I93" s="25">
        <f t="shared" si="19"/>
        <v>125630.26000000001</v>
      </c>
      <c r="J93" s="25">
        <f t="shared" si="19"/>
        <v>158779.24999999997</v>
      </c>
      <c r="K93" s="50">
        <f t="shared" si="17"/>
        <v>4341882.87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4486262.38</v>
      </c>
    </row>
    <row r="101" spans="1:11" ht="18.75" customHeight="1">
      <c r="A101" s="27" t="s">
        <v>80</v>
      </c>
      <c r="B101" s="28">
        <v>38462.120000000003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38462.120000000003</v>
      </c>
    </row>
    <row r="102" spans="1:11" ht="18.75" customHeight="1">
      <c r="A102" s="27" t="s">
        <v>81</v>
      </c>
      <c r="B102" s="28">
        <v>237934.81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237934.81</v>
      </c>
    </row>
    <row r="103" spans="1:11" ht="18.75" customHeight="1">
      <c r="A103" s="27" t="s">
        <v>82</v>
      </c>
      <c r="B103" s="42">
        <v>0</v>
      </c>
      <c r="C103" s="28">
        <f>+C92</f>
        <v>749852.64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749852.64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991496.52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991496.52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287782.24000000005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287782.24000000005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80858.92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80858.92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113188.46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113188.46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169215.67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169215.67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188940.11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188940.11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234009.56</v>
      </c>
      <c r="H110" s="42">
        <v>0</v>
      </c>
      <c r="I110" s="42">
        <v>0</v>
      </c>
      <c r="J110" s="42">
        <v>0</v>
      </c>
      <c r="K110" s="43">
        <f t="shared" si="21"/>
        <v>234009.56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25200.27</v>
      </c>
      <c r="H111" s="42">
        <v>0</v>
      </c>
      <c r="I111" s="42">
        <v>0</v>
      </c>
      <c r="J111" s="42">
        <v>0</v>
      </c>
      <c r="K111" s="43">
        <f t="shared" si="21"/>
        <v>25200.27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146522.74</v>
      </c>
      <c r="H112" s="42">
        <v>0</v>
      </c>
      <c r="I112" s="42">
        <v>0</v>
      </c>
      <c r="J112" s="42">
        <v>0</v>
      </c>
      <c r="K112" s="43">
        <f t="shared" si="21"/>
        <v>146522.74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123486.09</v>
      </c>
      <c r="H113" s="42">
        <v>0</v>
      </c>
      <c r="I113" s="42">
        <v>0</v>
      </c>
      <c r="J113" s="42">
        <v>0</v>
      </c>
      <c r="K113" s="43">
        <f t="shared" si="21"/>
        <v>123486.09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365410.89</v>
      </c>
      <c r="H114" s="42">
        <v>0</v>
      </c>
      <c r="I114" s="42">
        <v>0</v>
      </c>
      <c r="J114" s="42">
        <v>0</v>
      </c>
      <c r="K114" s="43">
        <f t="shared" si="21"/>
        <v>365410.89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108508.91</v>
      </c>
      <c r="I115" s="42">
        <v>0</v>
      </c>
      <c r="J115" s="42">
        <v>0</v>
      </c>
      <c r="K115" s="43">
        <f t="shared" si="21"/>
        <v>108508.91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329380.53999999998</v>
      </c>
      <c r="I116" s="42">
        <v>0</v>
      </c>
      <c r="J116" s="42">
        <v>0</v>
      </c>
      <c r="K116" s="43">
        <f t="shared" si="21"/>
        <v>329380.53999999998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125630.26</v>
      </c>
      <c r="J117" s="42">
        <v>0</v>
      </c>
      <c r="K117" s="43">
        <f t="shared" si="21"/>
        <v>125630.26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170381.63</v>
      </c>
      <c r="K118" s="46">
        <f t="shared" si="21"/>
        <v>170381.63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2014-01-02T16:50:20Z</dcterms:modified>
</cp:coreProperties>
</file>