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<sst xmlns="http://schemas.openxmlformats.org/spreadsheetml/2006/main" count="95" uniqueCount="95">
  <si>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</si>
  <si>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</si>
  <si>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</si>
  <si>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</si>
  <si>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</si>
  <si>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</si>
  <si>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</si>
  <si>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</si>
  <si>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</si>
  <si>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</si>
  <si>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</si>
  <si>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</si>
  <si>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</si>
  <si>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</si>
  <si>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</si>
  <si>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</si>
  <si>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</si>
  <si>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</si>
  <si>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</si>
  <si>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</si>
  <si>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</si>
  <si>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</si>
  <si>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</si>
  <si>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</si>
  <si>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</si>
  <si>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</si>
  <si>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</si>
  <si>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</si>
  <si>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</si>
  <si>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</si>
  <si>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</si>
  <si>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</si>
  <si>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</si>
  <si>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</si>
  <si>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</si>
  <si>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</si>
  <si>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</si>
  <si>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</si>
  <si>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</si>
  <si>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</si>
  <si>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</si>
  <si>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</si>
  <si>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</si>
  <si>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</si>
  <si>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</si>
  <si>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</si>
  <si>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</si>
  <si>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</si>
  <si>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</si>
  <si>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</si>
  <si>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</si>
  <si>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</si>
  <si>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</si>
  <si>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</si>
  <si>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</si>
  <si>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</si>
  <si>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</si>
  <si>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</si>
  <si>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</si>
  <si>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</si>
  <si>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</si>
  <si>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</si>
  <si>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</si>
  <si>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</si>
  <si>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</si>
  <si>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</si>
  <si>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</si>
  <si>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</si>
  <si>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</si>
  <si>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</si>
  <si>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</si>
  <si>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</si>
  <si>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</si>
  <si>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</si>
  <si>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</si>
  <si>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</si>
  <si>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</si>
  <si>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</si>
  <si>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</si>
  <si>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</si>
  <si>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</si>
  <si>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</si>
  <si>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</si>
  <si>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</si>
  <si>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</si>
  <si>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</si>
  <si>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</si>
  <si>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</si>
  <si>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</si>
  <si>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</si>
  <si>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05/11/13 - VENCIMENTO 12/11/13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</si>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</sst>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B8+B16+B20</f>
        <v>531832</v>
      </c>
      <c r="C7" s="10">
        <f aca="true" t="shared" si="0" ref="C7:I7">C8+C16+C20</f>
        <v>426471</v>
      </c>
      <c r="D7" s="10">
        <f t="shared" si="0"/>
        <v>610496</v>
      </c>
      <c r="E7" s="10">
        <f t="shared" si="0"/>
        <v>759458</v>
      </c>
      <c r="F7" s="10">
        <f t="shared" si="0"/>
        <v>477784</v>
      </c>
      <c r="G7" s="10">
        <f t="shared" si="0"/>
        <v>764729</v>
      </c>
      <c r="H7" s="10">
        <f t="shared" si="0"/>
        <v>394209</v>
      </c>
      <c r="I7" s="10">
        <f t="shared" si="0"/>
        <v>269186</v>
      </c>
      <c r="J7" s="10">
        <f>+J8+J16+J20</f>
        <v>4234165</v>
      </c>
      <c r="L7" s="42"/>
    </row>
    <row r="8" spans="1:10" ht="15.75">
      <c r="A8" s="11" t="s">
        <v>22</v>
      </c>
      <c r="B8" s="12">
        <f>+B9+B12</f>
        <v>294438</v>
      </c>
      <c r="C8" s="12">
        <f>+C9+C12</f>
        <v>253358</v>
      </c>
      <c r="D8" s="12">
        <f aca="true" t="shared" si="1" ref="D8:I8">+D9+D12</f>
        <v>384430</v>
      </c>
      <c r="E8" s="12">
        <f t="shared" si="1"/>
        <v>446272</v>
      </c>
      <c r="F8" s="12">
        <f t="shared" si="1"/>
        <v>270724</v>
      </c>
      <c r="G8" s="12">
        <f t="shared" si="1"/>
        <v>441228</v>
      </c>
      <c r="H8" s="12">
        <f t="shared" si="1"/>
        <v>209658</v>
      </c>
      <c r="I8" s="12">
        <f t="shared" si="1"/>
        <v>161299</v>
      </c>
      <c r="J8" s="12">
        <f>SUM(B8:I8)</f>
        <v>2461407</v>
      </c>
    </row>
    <row r="9" spans="1:10" ht="15.75">
      <c r="A9" s="13" t="s">
        <v>23</v>
      </c>
      <c r="B9" s="14">
        <v>31382</v>
      </c>
      <c r="C9" s="14">
        <v>32368</v>
      </c>
      <c r="D9" s="14">
        <v>33324</v>
      </c>
      <c r="E9" s="14">
        <v>38112</v>
      </c>
      <c r="F9" s="14">
        <v>33375</v>
      </c>
      <c r="G9" s="14">
        <v>39874</v>
      </c>
      <c r="H9" s="14">
        <v>17739</v>
      </c>
      <c r="I9" s="14">
        <v>21196</v>
      </c>
      <c r="J9" s="12">
        <f aca="true" t="shared" si="2" ref="J9:J15">SUM(B9:I9)</f>
        <v>247370</v>
      </c>
    </row>
    <row r="10" spans="1:10" ht="15.75">
      <c r="A10" s="15" t="s">
        <v>24</v>
      </c>
      <c r="B10" s="14">
        <f>+B9-B11</f>
        <v>31382</v>
      </c>
      <c r="C10" s="14">
        <f aca="true" t="shared" si="3" ref="C10:I10">+C9-C11</f>
        <v>32368</v>
      </c>
      <c r="D10" s="14">
        <f t="shared" si="3"/>
        <v>33324</v>
      </c>
      <c r="E10" s="14">
        <f t="shared" si="3"/>
        <v>38112</v>
      </c>
      <c r="F10" s="14">
        <f t="shared" si="3"/>
        <v>33375</v>
      </c>
      <c r="G10" s="14">
        <f t="shared" si="3"/>
        <v>39874</v>
      </c>
      <c r="H10" s="14">
        <f t="shared" si="3"/>
        <v>17739</v>
      </c>
      <c r="I10" s="14">
        <f t="shared" si="3"/>
        <v>21196</v>
      </c>
      <c r="J10" s="12">
        <f t="shared" si="2"/>
        <v>247370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263056</v>
      </c>
      <c r="C12" s="14">
        <f aca="true" t="shared" si="4" ref="C12:I12">C13+C14+C15</f>
        <v>220990</v>
      </c>
      <c r="D12" s="14">
        <f t="shared" si="4"/>
        <v>351106</v>
      </c>
      <c r="E12" s="14">
        <f t="shared" si="4"/>
        <v>408160</v>
      </c>
      <c r="F12" s="14">
        <f t="shared" si="4"/>
        <v>237349</v>
      </c>
      <c r="G12" s="14">
        <f t="shared" si="4"/>
        <v>401354</v>
      </c>
      <c r="H12" s="14">
        <f t="shared" si="4"/>
        <v>191919</v>
      </c>
      <c r="I12" s="14">
        <f t="shared" si="4"/>
        <v>140103</v>
      </c>
      <c r="J12" s="12">
        <f t="shared" si="2"/>
        <v>2214037</v>
      </c>
    </row>
    <row r="13" spans="1:10" ht="15.75">
      <c r="A13" s="15" t="s">
        <v>27</v>
      </c>
      <c r="B13" s="14">
        <v>103215</v>
      </c>
      <c r="C13" s="14">
        <v>87878</v>
      </c>
      <c r="D13" s="14">
        <v>141557</v>
      </c>
      <c r="E13" s="14">
        <v>165248</v>
      </c>
      <c r="F13" s="14">
        <v>101039</v>
      </c>
      <c r="G13" s="14">
        <v>168508</v>
      </c>
      <c r="H13" s="14">
        <v>78941</v>
      </c>
      <c r="I13" s="14">
        <v>58341</v>
      </c>
      <c r="J13" s="12">
        <f t="shared" si="2"/>
        <v>904727</v>
      </c>
    </row>
    <row r="14" spans="1:10" ht="15.75">
      <c r="A14" s="15" t="s">
        <v>28</v>
      </c>
      <c r="B14" s="14">
        <v>114826</v>
      </c>
      <c r="C14" s="14">
        <v>91748</v>
      </c>
      <c r="D14" s="14">
        <v>154425</v>
      </c>
      <c r="E14" s="14">
        <v>174041</v>
      </c>
      <c r="F14" s="14">
        <v>97929</v>
      </c>
      <c r="G14" s="14">
        <v>171008</v>
      </c>
      <c r="H14" s="14">
        <v>82048</v>
      </c>
      <c r="I14" s="14">
        <v>62585</v>
      </c>
      <c r="J14" s="12">
        <f t="shared" si="2"/>
        <v>948610</v>
      </c>
    </row>
    <row r="15" spans="1:10" ht="15.75">
      <c r="A15" s="15" t="s">
        <v>29</v>
      </c>
      <c r="B15" s="14">
        <v>45015</v>
      </c>
      <c r="C15" s="14">
        <v>41364</v>
      </c>
      <c r="D15" s="14">
        <v>55124</v>
      </c>
      <c r="E15" s="14">
        <v>68871</v>
      </c>
      <c r="F15" s="14">
        <v>38381</v>
      </c>
      <c r="G15" s="14">
        <v>61838</v>
      </c>
      <c r="H15" s="14">
        <v>30930</v>
      </c>
      <c r="I15" s="14">
        <v>19177</v>
      </c>
      <c r="J15" s="12">
        <f t="shared" si="2"/>
        <v>360700</v>
      </c>
    </row>
    <row r="16" spans="1:10" ht="15.75">
      <c r="A16" s="17" t="s">
        <v>30</v>
      </c>
      <c r="B16" s="18">
        <f>B17+B18+B19</f>
        <v>179746</v>
      </c>
      <c r="C16" s="18">
        <f aca="true" t="shared" si="5" ref="C16:I16">C17+C18+C19</f>
        <v>123228</v>
      </c>
      <c r="D16" s="18">
        <f t="shared" si="5"/>
        <v>150880</v>
      </c>
      <c r="E16" s="18">
        <f t="shared" si="5"/>
        <v>213654</v>
      </c>
      <c r="F16" s="18">
        <f t="shared" si="5"/>
        <v>148434</v>
      </c>
      <c r="G16" s="18">
        <f t="shared" si="5"/>
        <v>245044</v>
      </c>
      <c r="H16" s="18">
        <f t="shared" si="5"/>
        <v>149102</v>
      </c>
      <c r="I16" s="18">
        <f t="shared" si="5"/>
        <v>89240</v>
      </c>
      <c r="J16" s="12">
        <f aca="true" t="shared" si="6" ref="J16:J22">SUM(B16:I16)</f>
        <v>1299328</v>
      </c>
    </row>
    <row r="17" spans="1:10" ht="18.75" customHeight="1">
      <c r="A17" s="13" t="s">
        <v>31</v>
      </c>
      <c r="B17" s="14">
        <v>80054</v>
      </c>
      <c r="C17" s="14">
        <v>58361</v>
      </c>
      <c r="D17" s="14">
        <v>69767</v>
      </c>
      <c r="E17" s="14">
        <v>98227</v>
      </c>
      <c r="F17" s="14">
        <v>73300</v>
      </c>
      <c r="G17" s="14">
        <v>117574</v>
      </c>
      <c r="H17" s="14">
        <v>70243</v>
      </c>
      <c r="I17" s="14">
        <v>42556</v>
      </c>
      <c r="J17" s="12">
        <f t="shared" si="6"/>
        <v>610082</v>
      </c>
    </row>
    <row r="18" spans="1:10" ht="18.75" customHeight="1">
      <c r="A18" s="13" t="s">
        <v>32</v>
      </c>
      <c r="B18" s="14">
        <v>73831</v>
      </c>
      <c r="C18" s="14">
        <v>45900</v>
      </c>
      <c r="D18" s="14">
        <v>59119</v>
      </c>
      <c r="E18" s="14">
        <v>82727</v>
      </c>
      <c r="F18" s="14">
        <v>55852</v>
      </c>
      <c r="G18" s="14">
        <v>94876</v>
      </c>
      <c r="H18" s="14">
        <v>59755</v>
      </c>
      <c r="I18" s="14">
        <v>36895</v>
      </c>
      <c r="J18" s="12">
        <f t="shared" si="6"/>
        <v>508955</v>
      </c>
    </row>
    <row r="19" spans="1:10" ht="18.75" customHeight="1">
      <c r="A19" s="13" t="s">
        <v>33</v>
      </c>
      <c r="B19" s="14">
        <v>25861</v>
      </c>
      <c r="C19" s="14">
        <v>18967</v>
      </c>
      <c r="D19" s="14">
        <v>21994</v>
      </c>
      <c r="E19" s="14">
        <v>32700</v>
      </c>
      <c r="F19" s="14">
        <v>19282</v>
      </c>
      <c r="G19" s="14">
        <v>32594</v>
      </c>
      <c r="H19" s="14">
        <v>19104</v>
      </c>
      <c r="I19" s="14">
        <v>9789</v>
      </c>
      <c r="J19" s="12">
        <f t="shared" si="6"/>
        <v>180291</v>
      </c>
    </row>
    <row r="20" spans="1:12" ht="18.75" customHeight="1">
      <c r="A20" s="17" t="s">
        <v>34</v>
      </c>
      <c r="B20" s="14">
        <f>B21+B22</f>
        <v>57648</v>
      </c>
      <c r="C20" s="14">
        <f aca="true" t="shared" si="7" ref="C20:I20">C21+C22</f>
        <v>49885</v>
      </c>
      <c r="D20" s="14">
        <f t="shared" si="7"/>
        <v>75186</v>
      </c>
      <c r="E20" s="14">
        <f t="shared" si="7"/>
        <v>99532</v>
      </c>
      <c r="F20" s="14">
        <f t="shared" si="7"/>
        <v>58626</v>
      </c>
      <c r="G20" s="14">
        <f t="shared" si="7"/>
        <v>78457</v>
      </c>
      <c r="H20" s="14">
        <f t="shared" si="7"/>
        <v>35449</v>
      </c>
      <c r="I20" s="14">
        <f t="shared" si="7"/>
        <v>18647</v>
      </c>
      <c r="J20" s="12">
        <f t="shared" si="6"/>
        <v>473430</v>
      </c>
      <c r="L20" s="58"/>
    </row>
    <row r="21" spans="1:10" ht="18.75" customHeight="1">
      <c r="A21" s="13" t="s">
        <v>35</v>
      </c>
      <c r="B21" s="14">
        <v>36895</v>
      </c>
      <c r="C21" s="14">
        <v>31926</v>
      </c>
      <c r="D21" s="14">
        <v>48119</v>
      </c>
      <c r="E21" s="14">
        <v>63700</v>
      </c>
      <c r="F21" s="14">
        <v>37521</v>
      </c>
      <c r="G21" s="14">
        <v>50212</v>
      </c>
      <c r="H21" s="14">
        <v>22687</v>
      </c>
      <c r="I21" s="14">
        <v>11934</v>
      </c>
      <c r="J21" s="12">
        <f t="shared" si="6"/>
        <v>302994</v>
      </c>
    </row>
    <row r="22" spans="1:10" ht="18.75" customHeight="1">
      <c r="A22" s="13" t="s">
        <v>36</v>
      </c>
      <c r="B22" s="14">
        <v>20753</v>
      </c>
      <c r="C22" s="14">
        <v>17959</v>
      </c>
      <c r="D22" s="14">
        <v>27067</v>
      </c>
      <c r="E22" s="14">
        <v>35832</v>
      </c>
      <c r="F22" s="14">
        <v>21105</v>
      </c>
      <c r="G22" s="14">
        <v>28245</v>
      </c>
      <c r="H22" s="14">
        <v>12762</v>
      </c>
      <c r="I22" s="14">
        <v>6713</v>
      </c>
      <c r="J22" s="12">
        <f t="shared" si="6"/>
        <v>170436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0.956703002451902</v>
      </c>
      <c r="C28" s="23">
        <f aca="true" t="shared" si="8" ref="C28:I28">(((+C$8+C$16)*C$25)+(C$20*C$26))/C$7</f>
        <v>0.961709803949155</v>
      </c>
      <c r="D28" s="23">
        <f t="shared" si="8"/>
        <v>0.9756151915819269</v>
      </c>
      <c r="E28" s="23">
        <f t="shared" si="8"/>
        <v>0.9744963813667115</v>
      </c>
      <c r="F28" s="23">
        <f t="shared" si="8"/>
        <v>0.969348544949182</v>
      </c>
      <c r="G28" s="23">
        <f t="shared" si="8"/>
        <v>0.9724944108305034</v>
      </c>
      <c r="H28" s="23">
        <f t="shared" si="8"/>
        <v>0.91017339101847</v>
      </c>
      <c r="I28" s="23">
        <f t="shared" si="8"/>
        <v>0.9751253935940205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1.4966661770357554</v>
      </c>
      <c r="C31" s="26">
        <f aca="true" t="shared" si="9" ref="C31:I31">C28*C30</f>
        <v>1.4793020204345901</v>
      </c>
      <c r="D31" s="26">
        <f t="shared" si="9"/>
        <v>1.5161060077183144</v>
      </c>
      <c r="E31" s="26">
        <f t="shared" si="9"/>
        <v>1.5135877795387762</v>
      </c>
      <c r="F31" s="26">
        <f t="shared" si="9"/>
        <v>1.4652672605451835</v>
      </c>
      <c r="G31" s="26">
        <f t="shared" si="9"/>
        <v>1.5408201445198495</v>
      </c>
      <c r="H31" s="26">
        <f t="shared" si="9"/>
        <v>1.6525108087331342</v>
      </c>
      <c r="I31" s="26">
        <f t="shared" si="9"/>
        <v>1.8727283183973165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795974.97</v>
      </c>
      <c r="C37" s="29">
        <f aca="true" t="shared" si="12" ref="C37:I37">+C38+C39</f>
        <v>630879.41</v>
      </c>
      <c r="D37" s="29">
        <f t="shared" si="12"/>
        <v>925576.65</v>
      </c>
      <c r="E37" s="29">
        <f t="shared" si="12"/>
        <v>1149506.35</v>
      </c>
      <c r="F37" s="29">
        <f t="shared" si="12"/>
        <v>700081.25</v>
      </c>
      <c r="G37" s="29">
        <f t="shared" si="12"/>
        <v>1178309.85</v>
      </c>
      <c r="H37" s="29">
        <f t="shared" si="12"/>
        <v>651434.63</v>
      </c>
      <c r="I37" s="29">
        <f t="shared" si="12"/>
        <v>504112.25</v>
      </c>
      <c r="J37" s="29">
        <f t="shared" si="11"/>
        <v>6535875.36</v>
      </c>
      <c r="L37" s="43"/>
      <c r="M37" s="43"/>
    </row>
    <row r="38" spans="1:10" ht="15.75">
      <c r="A38" s="17" t="s">
        <v>73</v>
      </c>
      <c r="B38" s="30">
        <f>ROUND(+B7*B31,2)</f>
        <v>795974.97</v>
      </c>
      <c r="C38" s="30">
        <f aca="true" t="shared" si="13" ref="C38:I38">ROUND(+C7*C31,2)</f>
        <v>630879.41</v>
      </c>
      <c r="D38" s="30">
        <f t="shared" si="13"/>
        <v>925576.65</v>
      </c>
      <c r="E38" s="30">
        <f t="shared" si="13"/>
        <v>1149506.35</v>
      </c>
      <c r="F38" s="30">
        <f t="shared" si="13"/>
        <v>700081.25</v>
      </c>
      <c r="G38" s="30">
        <f t="shared" si="13"/>
        <v>1178309.85</v>
      </c>
      <c r="H38" s="30">
        <f t="shared" si="13"/>
        <v>651434.63</v>
      </c>
      <c r="I38" s="30">
        <f t="shared" si="13"/>
        <v>504112.25</v>
      </c>
      <c r="J38" s="30">
        <f>SUM(B38:I38)</f>
        <v>6535875.36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89</v>
      </c>
      <c r="B41" s="31">
        <f aca="true" t="shared" si="15" ref="B41:J41">+B42+B45+B51</f>
        <v>-112783.35</v>
      </c>
      <c r="C41" s="31">
        <f t="shared" si="15"/>
        <v>-123451.85</v>
      </c>
      <c r="D41" s="31">
        <f t="shared" si="15"/>
        <v>-101634.26000000001</v>
      </c>
      <c r="E41" s="31">
        <f t="shared" si="15"/>
        <v>-132886.4</v>
      </c>
      <c r="F41" s="31">
        <f t="shared" si="15"/>
        <v>-97191.83</v>
      </c>
      <c r="G41" s="31">
        <f t="shared" si="15"/>
        <v>-166309.22999999998</v>
      </c>
      <c r="H41" s="31">
        <f t="shared" si="15"/>
        <v>-84864.20999999999</v>
      </c>
      <c r="I41" s="31">
        <f t="shared" si="15"/>
        <v>-67113.99</v>
      </c>
      <c r="J41" s="31">
        <f t="shared" si="15"/>
        <v>-886235.1199999999</v>
      </c>
      <c r="L41" s="49"/>
    </row>
    <row r="42" spans="1:12" ht="15.75">
      <c r="A42" s="17" t="s">
        <v>44</v>
      </c>
      <c r="B42" s="32">
        <f>B43+B44</f>
        <v>-94146</v>
      </c>
      <c r="C42" s="32">
        <f aca="true" t="shared" si="16" ref="C42:I42">C43+C44</f>
        <v>-97104</v>
      </c>
      <c r="D42" s="32">
        <f t="shared" si="16"/>
        <v>-99972</v>
      </c>
      <c r="E42" s="32">
        <f t="shared" si="16"/>
        <v>-114336</v>
      </c>
      <c r="F42" s="32">
        <f t="shared" si="16"/>
        <v>-100125</v>
      </c>
      <c r="G42" s="32">
        <f t="shared" si="16"/>
        <v>-119622</v>
      </c>
      <c r="H42" s="32">
        <f t="shared" si="16"/>
        <v>-53217</v>
      </c>
      <c r="I42" s="32">
        <f t="shared" si="16"/>
        <v>-63588</v>
      </c>
      <c r="J42" s="31">
        <f t="shared" si="11"/>
        <v>-742110</v>
      </c>
      <c r="L42" s="49"/>
    </row>
    <row r="43" spans="1:12" ht="15.75">
      <c r="A43" s="13" t="s">
        <v>69</v>
      </c>
      <c r="B43" s="20">
        <f aca="true" t="shared" si="17" ref="B43:I43">ROUND(-B9*$D$3,2)</f>
        <v>-94146</v>
      </c>
      <c r="C43" s="20">
        <f t="shared" si="17"/>
        <v>-97104</v>
      </c>
      <c r="D43" s="20">
        <f t="shared" si="17"/>
        <v>-99972</v>
      </c>
      <c r="E43" s="20">
        <f t="shared" si="17"/>
        <v>-114336</v>
      </c>
      <c r="F43" s="20">
        <f t="shared" si="17"/>
        <v>-100125</v>
      </c>
      <c r="G43" s="20">
        <f t="shared" si="17"/>
        <v>-119622</v>
      </c>
      <c r="H43" s="20">
        <f t="shared" si="17"/>
        <v>-53217</v>
      </c>
      <c r="I43" s="20">
        <f t="shared" si="17"/>
        <v>-63588</v>
      </c>
      <c r="J43" s="56">
        <f t="shared" si="11"/>
        <v>-742110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-36326.72</v>
      </c>
      <c r="C45" s="32">
        <f t="shared" si="19"/>
        <v>-39713.45</v>
      </c>
      <c r="D45" s="32">
        <f t="shared" si="19"/>
        <v>-21182.47</v>
      </c>
      <c r="E45" s="32">
        <f t="shared" si="19"/>
        <v>-43490.19</v>
      </c>
      <c r="F45" s="32">
        <f t="shared" si="19"/>
        <v>-11698.74</v>
      </c>
      <c r="G45" s="32">
        <f t="shared" si="19"/>
        <v>-72527.06</v>
      </c>
      <c r="H45" s="32">
        <f t="shared" si="19"/>
        <v>-46234.99</v>
      </c>
      <c r="I45" s="32">
        <f t="shared" si="19"/>
        <v>-14818.8</v>
      </c>
      <c r="J45" s="32">
        <f t="shared" si="19"/>
        <v>-285992.42</v>
      </c>
      <c r="L45" s="49"/>
    </row>
    <row r="46" spans="1:10" ht="15.75">
      <c r="A46" s="13" t="s">
        <v>62</v>
      </c>
      <c r="B46" s="27">
        <v>-36326.72</v>
      </c>
      <c r="C46" s="27">
        <v>-39713.45</v>
      </c>
      <c r="D46" s="27">
        <v>-21182.47</v>
      </c>
      <c r="E46" s="27">
        <v>-43490.19</v>
      </c>
      <c r="F46" s="27">
        <v>-11698.74</v>
      </c>
      <c r="G46" s="27">
        <v>-72527.06</v>
      </c>
      <c r="H46" s="27">
        <v>-46234.99</v>
      </c>
      <c r="I46" s="27">
        <v>-14818.8</v>
      </c>
      <c r="J46" s="27">
        <f t="shared" si="11"/>
        <v>-285992.42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683191.62</v>
      </c>
      <c r="C53" s="35">
        <f t="shared" si="20"/>
        <v>507427.56000000006</v>
      </c>
      <c r="D53" s="35">
        <f t="shared" si="20"/>
        <v>823942.39</v>
      </c>
      <c r="E53" s="35">
        <f t="shared" si="20"/>
        <v>1016619.9500000001</v>
      </c>
      <c r="F53" s="35">
        <f t="shared" si="20"/>
        <v>602889.42</v>
      </c>
      <c r="G53" s="35">
        <f t="shared" si="20"/>
        <v>1012000.6200000001</v>
      </c>
      <c r="H53" s="35">
        <f t="shared" si="20"/>
        <v>566570.42</v>
      </c>
      <c r="I53" s="35">
        <f t="shared" si="20"/>
        <v>436998.26</v>
      </c>
      <c r="J53" s="35">
        <f>SUM(B53:I53)</f>
        <v>5649640.24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5649640.23</v>
      </c>
      <c r="L56" s="43"/>
    </row>
    <row r="57" spans="1:10" ht="17.25" customHeight="1">
      <c r="A57" s="17" t="s">
        <v>48</v>
      </c>
      <c r="B57" s="45">
        <v>81884.11</v>
      </c>
      <c r="C57" s="45">
        <v>81792.22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163676.33000000002</v>
      </c>
    </row>
    <row r="58" spans="1:10" ht="17.25" customHeight="1">
      <c r="A58" s="17" t="s">
        <v>54</v>
      </c>
      <c r="B58" s="45">
        <v>152415.05</v>
      </c>
      <c r="C58" s="45">
        <v>132849.49</v>
      </c>
      <c r="D58" s="44">
        <v>0</v>
      </c>
      <c r="E58" s="45">
        <v>197549.85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482814.39</v>
      </c>
    </row>
    <row r="59" spans="1:10" ht="17.25" customHeight="1">
      <c r="A59" s="17" t="s">
        <v>55</v>
      </c>
      <c r="B59" s="44">
        <v>0</v>
      </c>
      <c r="C59" s="44">
        <v>0</v>
      </c>
      <c r="D59" s="45">
        <v>-6593.1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-6593.1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135570.27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135570.27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29940.46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29940.46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35674.86</v>
      </c>
      <c r="E62" s="44">
        <v>0</v>
      </c>
      <c r="F62" s="45">
        <v>58655.75</v>
      </c>
      <c r="G62" s="44">
        <v>0</v>
      </c>
      <c r="H62" s="44">
        <v>0</v>
      </c>
      <c r="I62" s="44">
        <v>0</v>
      </c>
      <c r="J62" s="35">
        <f t="shared" si="21"/>
        <v>94330.61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-25255.66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-25255.66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62967.6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62967.6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10818.13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10818.13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94781.82</v>
      </c>
      <c r="G66" s="44">
        <v>0</v>
      </c>
      <c r="H66" s="44">
        <v>0</v>
      </c>
      <c r="I66" s="44">
        <v>0</v>
      </c>
      <c r="J66" s="35">
        <f t="shared" si="21"/>
        <v>94781.82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33134.85</v>
      </c>
      <c r="H67" s="45">
        <v>51210.93</v>
      </c>
      <c r="I67" s="44">
        <v>0</v>
      </c>
      <c r="J67" s="32">
        <f t="shared" si="21"/>
        <v>84345.78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181708.28</v>
      </c>
      <c r="H68" s="44">
        <v>0</v>
      </c>
      <c r="I68" s="44">
        <v>0</v>
      </c>
      <c r="J68" s="35">
        <f t="shared" si="21"/>
        <v>181708.28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83196.34</v>
      </c>
      <c r="J69" s="32">
        <f t="shared" si="21"/>
        <v>83196.34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106510.01</v>
      </c>
      <c r="J70" s="35">
        <f t="shared" si="21"/>
        <v>106510.01</v>
      </c>
    </row>
    <row r="71" spans="1:10" ht="17.25" customHeight="1">
      <c r="A71" s="41" t="s">
        <v>67</v>
      </c>
      <c r="B71" s="39">
        <v>448892.45</v>
      </c>
      <c r="C71" s="39">
        <v>292785.85</v>
      </c>
      <c r="D71" s="39">
        <v>629349.91</v>
      </c>
      <c r="E71" s="39">
        <v>770540.03</v>
      </c>
      <c r="F71" s="39">
        <v>449451.85</v>
      </c>
      <c r="G71" s="39">
        <v>797157.48</v>
      </c>
      <c r="H71" s="39">
        <v>515359.5</v>
      </c>
      <c r="I71" s="39">
        <v>247291.9</v>
      </c>
      <c r="J71" s="39">
        <f>SUM(B71:I71)</f>
        <v>4150828.97</v>
      </c>
    </row>
    <row r="72" spans="1:10" ht="17.25" customHeight="1">
      <c r="A72" s="61"/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1.5842495136234322</v>
      </c>
      <c r="C75" s="54">
        <v>1.558329456472653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1.475810054825455</v>
      </c>
      <c r="C76" s="54">
        <v>1.4492966535968013</v>
      </c>
      <c r="D76" s="54"/>
      <c r="E76" s="54">
        <v>1.6264248625819073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1.4190990179365408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1.493169949268875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1.8294111000694266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1.7122023218114313</v>
      </c>
      <c r="E80" s="54">
        <v>0</v>
      </c>
      <c r="F80" s="54">
        <v>1.5104936558757265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1.376963377360351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1.4870519234693518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1.7393233432613553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1.4555737646586386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1.481649185952331</v>
      </c>
      <c r="H85" s="54">
        <v>1.6525108254758263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1.6207948105302323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1.8314805085846126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1.8971554135983204</v>
      </c>
      <c r="J88" s="39"/>
    </row>
    <row r="89" spans="1:10" ht="55.5" customHeight="1">
      <c r="A89" s="59" t="s">
        <v>91</v>
      </c>
      <c r="B89" s="60"/>
      <c r="C89" s="60"/>
      <c r="D89" s="60"/>
      <c r="E89" s="60"/>
      <c r="F89" s="60"/>
      <c r="G89" s="60"/>
      <c r="H89" s="60"/>
      <c r="I89" s="60"/>
      <c r="J89" s="60"/>
    </row>
    <row r="90" ht="21" customHeight="1">
      <c r="A90" s="1" t="s">
        <v>92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2013-11-11T18:05:45Z</dcterms:modified>
  <cp:category/>
  <cp:version/>
  <cp:contentType/>
  <cp:contentStatus/>
</cp:coreProperties>
</file>