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74" i="8"/>
  <c r="B9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K63"/>
  <c r="K66"/>
  <c r="B68"/>
  <c r="C68"/>
  <c r="D68"/>
  <c r="E68"/>
  <c r="F68"/>
  <c r="G68"/>
  <c r="H68"/>
  <c r="I68"/>
  <c r="J68"/>
  <c r="K68" s="1"/>
  <c r="K69"/>
  <c r="K70"/>
  <c r="K71"/>
  <c r="K72"/>
  <c r="K73"/>
  <c r="K76"/>
  <c r="K77"/>
  <c r="K78"/>
  <c r="K79"/>
  <c r="K80"/>
  <c r="K81"/>
  <c r="K82"/>
  <c r="K83"/>
  <c r="K84"/>
  <c r="K85"/>
  <c r="K86"/>
  <c r="K87"/>
  <c r="K88"/>
  <c r="K89"/>
  <c r="K90"/>
  <c r="K92"/>
  <c r="K95"/>
  <c r="K96"/>
  <c r="B99"/>
  <c r="K99" s="1"/>
  <c r="C99"/>
  <c r="D99"/>
  <c r="E99"/>
  <c r="F99"/>
  <c r="G99"/>
  <c r="H99"/>
  <c r="I99"/>
  <c r="J99"/>
  <c r="K106"/>
  <c r="K107"/>
  <c r="K111"/>
  <c r="K112"/>
  <c r="K113"/>
  <c r="K114"/>
  <c r="K115"/>
  <c r="K116"/>
  <c r="K117"/>
  <c r="K118"/>
  <c r="K119"/>
  <c r="K120"/>
  <c r="K121"/>
  <c r="K122"/>
  <c r="K123"/>
  <c r="I60" l="1"/>
  <c r="G60"/>
  <c r="E60"/>
  <c r="C60"/>
  <c r="J60"/>
  <c r="H60"/>
  <c r="F60"/>
  <c r="D60"/>
  <c r="B60"/>
  <c r="K60" s="1"/>
  <c r="K61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I47"/>
  <c r="I98"/>
  <c r="I97" s="1"/>
  <c r="G47"/>
  <c r="G98"/>
  <c r="G97" s="1"/>
  <c r="E47"/>
  <c r="E98"/>
  <c r="E97" s="1"/>
  <c r="E110" s="1"/>
  <c r="K110" s="1"/>
  <c r="C49"/>
  <c r="C48" s="1"/>
  <c r="C50"/>
  <c r="K50" s="1"/>
  <c r="K62"/>
  <c r="C47" l="1"/>
  <c r="C98"/>
  <c r="C97" s="1"/>
  <c r="C108" s="1"/>
  <c r="K108" s="1"/>
  <c r="K105" s="1"/>
  <c r="K49"/>
  <c r="B48"/>
  <c r="K48" l="1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<sst xmlns="http://schemas.openxmlformats.org/spreadsheetml/2006/main" count="127" uniqueCount="127">
  <si>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</si>
  <si>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</si>
  <si>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</si>
  <si>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</si>
  <si>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</si>
  <si>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</si>
  <si>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</si>
  <si>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</si>
  <si>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</si>
  <si>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</si>
  <si>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</si>
  <si>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</si>
  <si>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</si>
  <si>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</si>
  <si>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</si>
  <si>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</si>
  <si>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</si>
  <si>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</si>
  <si>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</si>
  <si>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</si>
  <si>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</si>
  <si>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</si>
  <si>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</si>
  <si>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</si>
  <si>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</si>
  <si>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</si>
  <si>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</si>
  <si>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</si>
  <si>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</si>
  <si>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</si>
  <si>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</si>
  <si>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</si>
  <si>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</si>
  <si>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</si>
  <si>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</si>
  <si>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</si>
  <si>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</si>
  <si>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</si>
  <si>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</si>
  <si>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</si>
  <si>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</si>
  <si>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</si>
  <si>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</si>
  <si>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</si>
  <si>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</si>
  <si>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</si>
  <si>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</si>
  <si>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</si>
  <si>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</si>
  <si>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</si>
  <si>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</si>
  <si>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</si>
  <si>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</si>
  <si>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</si>
  <si>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</si>
  <si>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</si>
  <si>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</si>
  <si>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</si>
  <si>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</si>
  <si>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</si>
  <si>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</si>
  <si>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</si>
  <si>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</si>
  <si>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</si>
  <si>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</si>
  <si>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</si>
  <si>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</si>
  <si>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</si>
  <si>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</si>
  <si>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</si>
  <si>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</si>
  <si>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</si>
  <si>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</si>
  <si>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</si>
  <si>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</si>
  <si>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</si>
  <si>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</si>
  <si>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</si>
  <si>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</si>
  <si>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</si>
  <si>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</si>
  <si>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</si>
  <si>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</si>
  <si>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</si>
  <si>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</si>
  <si>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</si>
  <si>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</si>
  <si>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</si>
  <si>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</si>
  <si>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</si>
  <si>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</si>
  <si>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</si>
  <si>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</si>
  <si>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</si>
  <si>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</si>
  <si>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</si>
  <si>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</si>
  <si>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</si>
  <si>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</si>
  <si>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</si>
  <si>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</si>
  <si>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</si>
  <si>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</si>
  <si>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</si>
  <si>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</si>
  <si>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</si>
  <si>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</si>
  <si>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</si>
  <si>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</si>
  <si>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</si>
  <si>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</si>
  <si>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</si>
  <si>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</si>
  <si>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</si>
  <si>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</si>
  <si>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</si>
  <si>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</si>
  <si>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</si>
  <si>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</si>
  <si>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</si>
  <si>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</si>
  <si>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</si>
  <si>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</si>
  <si>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</si>
  <si>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</si>
  <si>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</si>
  <si>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30/04/14 - VENCIMENTO 08/05/14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</si>
</sst>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607641</v>
      </c>
      <c r="C7" s="9">
        <f t="shared" si="0"/>
        <v>815636</v>
      </c>
      <c r="D7" s="9">
        <f t="shared" si="0"/>
        <v>821927</v>
      </c>
      <c r="E7" s="9">
        <f t="shared" si="0"/>
        <v>556985</v>
      </c>
      <c r="F7" s="9">
        <f t="shared" si="0"/>
        <v>804508</v>
      </c>
      <c r="G7" s="9">
        <f t="shared" si="0"/>
        <v>1238425</v>
      </c>
      <c r="H7" s="9">
        <f t="shared" si="0"/>
        <v>587791</v>
      </c>
      <c r="I7" s="9">
        <f t="shared" si="0"/>
        <v>128126</v>
      </c>
      <c r="J7" s="9">
        <f t="shared" si="0"/>
        <v>300707</v>
      </c>
      <c r="K7" s="9">
        <f t="shared" si="0"/>
        <v>5861746</v>
      </c>
      <c r="L7" s="53"/>
    </row>
    <row r="8" spans="1:13" ht="17.25" customHeight="1">
      <c r="A8" s="10" t="s">
        <v>125</v>
      </c>
      <c r="B8" s="11">
        <f>B9+B12+B16</f>
        <v>362193</v>
      </c>
      <c r="C8" s="11">
        <f t="shared" ref="C8:J8" si="1">C9+C12+C16</f>
        <v>496681</v>
      </c>
      <c r="D8" s="11">
        <f t="shared" si="1"/>
        <v>467916</v>
      </c>
      <c r="E8" s="11">
        <f t="shared" si="1"/>
        <v>332004</v>
      </c>
      <c r="F8" s="11">
        <f t="shared" si="1"/>
        <v>452514</v>
      </c>
      <c r="G8" s="11">
        <f t="shared" si="1"/>
        <v>677117</v>
      </c>
      <c r="H8" s="11">
        <f t="shared" si="1"/>
        <v>363097</v>
      </c>
      <c r="I8" s="11">
        <f t="shared" si="1"/>
        <v>69313</v>
      </c>
      <c r="J8" s="11">
        <f t="shared" si="1"/>
        <v>168165</v>
      </c>
      <c r="K8" s="11">
        <f>SUM(B8:J8)</f>
        <v>3389000</v>
      </c>
    </row>
    <row r="9" spans="1:13" ht="17.25" customHeight="1">
      <c r="A9" s="15" t="s">
        <v>17</v>
      </c>
      <c r="B9" s="13">
        <f>+B10+B11</f>
        <v>54381</v>
      </c>
      <c r="C9" s="13">
        <f t="shared" ref="C9:J9" si="2">+C10+C11</f>
        <v>76171</v>
      </c>
      <c r="D9" s="13">
        <f t="shared" si="2"/>
        <v>66448</v>
      </c>
      <c r="E9" s="13">
        <f t="shared" si="2"/>
        <v>47371</v>
      </c>
      <c r="F9" s="13">
        <f t="shared" si="2"/>
        <v>59271</v>
      </c>
      <c r="G9" s="13">
        <f t="shared" si="2"/>
        <v>69848</v>
      </c>
      <c r="H9" s="13">
        <f t="shared" si="2"/>
        <v>65284</v>
      </c>
      <c r="I9" s="13">
        <f t="shared" si="2"/>
        <v>12089</v>
      </c>
      <c r="J9" s="13">
        <f t="shared" si="2"/>
        <v>21079</v>
      </c>
      <c r="K9" s="11">
        <f>SUM(B9:J9)</f>
        <v>471942</v>
      </c>
    </row>
    <row r="10" spans="1:13" ht="17.25" customHeight="1">
      <c r="A10" s="30" t="s">
        <v>18</v>
      </c>
      <c r="B10" s="13">
        <v>54381</v>
      </c>
      <c r="C10" s="13">
        <v>76171</v>
      </c>
      <c r="D10" s="13">
        <v>66448</v>
      </c>
      <c r="E10" s="13">
        <v>47371</v>
      </c>
      <c r="F10" s="13">
        <v>59271</v>
      </c>
      <c r="G10" s="13">
        <v>69848</v>
      </c>
      <c r="H10" s="13">
        <v>65284</v>
      </c>
      <c r="I10" s="13">
        <v>12089</v>
      </c>
      <c r="J10" s="13">
        <v>21079</v>
      </c>
      <c r="K10" s="11">
        <f>SUM(B10:J10)</f>
        <v>471942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300300</v>
      </c>
      <c r="C12" s="17">
        <f t="shared" si="3"/>
        <v>410064</v>
      </c>
      <c r="D12" s="17">
        <f t="shared" si="3"/>
        <v>392306</v>
      </c>
      <c r="E12" s="17">
        <f t="shared" si="3"/>
        <v>278271</v>
      </c>
      <c r="F12" s="17">
        <f t="shared" si="3"/>
        <v>384176</v>
      </c>
      <c r="G12" s="17">
        <f t="shared" si="3"/>
        <v>593709</v>
      </c>
      <c r="H12" s="17">
        <f t="shared" si="3"/>
        <v>290715</v>
      </c>
      <c r="I12" s="17">
        <f t="shared" si="3"/>
        <v>55531</v>
      </c>
      <c r="J12" s="17">
        <f t="shared" si="3"/>
        <v>143787</v>
      </c>
      <c r="K12" s="11">
        <f t="shared" ref="K12:K27" si="4">SUM(B12:J12)</f>
        <v>2848859</v>
      </c>
    </row>
    <row r="13" spans="1:13" ht="17.25" customHeight="1">
      <c r="A13" s="14" t="s">
        <v>20</v>
      </c>
      <c r="B13" s="13">
        <v>136849</v>
      </c>
      <c r="C13" s="13">
        <v>198397</v>
      </c>
      <c r="D13" s="13">
        <v>197343</v>
      </c>
      <c r="E13" s="13">
        <v>136478</v>
      </c>
      <c r="F13" s="13">
        <v>187743</v>
      </c>
      <c r="G13" s="13">
        <v>282240</v>
      </c>
      <c r="H13" s="13">
        <v>131154</v>
      </c>
      <c r="I13" s="13">
        <v>29329</v>
      </c>
      <c r="J13" s="13">
        <v>72429</v>
      </c>
      <c r="K13" s="11">
        <f t="shared" si="4"/>
        <v>1371962</v>
      </c>
      <c r="L13" s="53"/>
      <c r="M13" s="54"/>
    </row>
    <row r="14" spans="1:13" ht="17.25" customHeight="1">
      <c r="A14" s="14" t="s">
        <v>21</v>
      </c>
      <c r="B14" s="13">
        <v>129025</v>
      </c>
      <c r="C14" s="13">
        <v>160460</v>
      </c>
      <c r="D14" s="13">
        <v>150192</v>
      </c>
      <c r="E14" s="13">
        <v>111651</v>
      </c>
      <c r="F14" s="13">
        <v>155326</v>
      </c>
      <c r="G14" s="13">
        <v>257583</v>
      </c>
      <c r="H14" s="13">
        <v>124350</v>
      </c>
      <c r="I14" s="13">
        <v>18996</v>
      </c>
      <c r="J14" s="13">
        <v>55044</v>
      </c>
      <c r="K14" s="11">
        <f t="shared" si="4"/>
        <v>1162627</v>
      </c>
      <c r="L14" s="53"/>
    </row>
    <row r="15" spans="1:13" ht="17.25" customHeight="1">
      <c r="A15" s="14" t="s">
        <v>22</v>
      </c>
      <c r="B15" s="13">
        <v>34426</v>
      </c>
      <c r="C15" s="13">
        <v>51207</v>
      </c>
      <c r="D15" s="13">
        <v>44771</v>
      </c>
      <c r="E15" s="13">
        <v>30142</v>
      </c>
      <c r="F15" s="13">
        <v>41107</v>
      </c>
      <c r="G15" s="13">
        <v>53886</v>
      </c>
      <c r="H15" s="13">
        <v>35211</v>
      </c>
      <c r="I15" s="13">
        <v>7206</v>
      </c>
      <c r="J15" s="13">
        <v>16314</v>
      </c>
      <c r="K15" s="11">
        <f t="shared" si="4"/>
        <v>314270</v>
      </c>
    </row>
    <row r="16" spans="1:13" ht="17.25" customHeight="1">
      <c r="A16" s="15" t="s">
        <v>121</v>
      </c>
      <c r="B16" s="13">
        <f>B17+B18+B19</f>
        <v>7512</v>
      </c>
      <c r="C16" s="13">
        <f t="shared" ref="C16:J16" si="5">C17+C18+C19</f>
        <v>10446</v>
      </c>
      <c r="D16" s="13">
        <f t="shared" si="5"/>
        <v>9162</v>
      </c>
      <c r="E16" s="13">
        <f t="shared" si="5"/>
        <v>6362</v>
      </c>
      <c r="F16" s="13">
        <f t="shared" si="5"/>
        <v>9067</v>
      </c>
      <c r="G16" s="13">
        <f t="shared" si="5"/>
        <v>13560</v>
      </c>
      <c r="H16" s="13">
        <f t="shared" si="5"/>
        <v>7098</v>
      </c>
      <c r="I16" s="13">
        <f t="shared" si="5"/>
        <v>1693</v>
      </c>
      <c r="J16" s="13">
        <f t="shared" si="5"/>
        <v>3299</v>
      </c>
      <c r="K16" s="11">
        <f t="shared" si="4"/>
        <v>68199</v>
      </c>
    </row>
    <row r="17" spans="1:12" ht="17.25" customHeight="1">
      <c r="A17" s="14" t="s">
        <v>122</v>
      </c>
      <c r="B17" s="13">
        <v>3153</v>
      </c>
      <c r="C17" s="13">
        <v>4548</v>
      </c>
      <c r="D17" s="13">
        <v>3931</v>
      </c>
      <c r="E17" s="13">
        <v>2934</v>
      </c>
      <c r="F17" s="13">
        <v>4094</v>
      </c>
      <c r="G17" s="13">
        <v>6416</v>
      </c>
      <c r="H17" s="13">
        <v>3367</v>
      </c>
      <c r="I17" s="13">
        <v>817</v>
      </c>
      <c r="J17" s="13">
        <v>1426</v>
      </c>
      <c r="K17" s="11">
        <f t="shared" si="4"/>
        <v>30686</v>
      </c>
    </row>
    <row r="18" spans="1:12" ht="17.25" customHeight="1">
      <c r="A18" s="14" t="s">
        <v>123</v>
      </c>
      <c r="B18" s="13">
        <v>182</v>
      </c>
      <c r="C18" s="13">
        <v>220</v>
      </c>
      <c r="D18" s="13">
        <v>234</v>
      </c>
      <c r="E18" s="13">
        <v>193</v>
      </c>
      <c r="F18" s="13">
        <v>298</v>
      </c>
      <c r="G18" s="13">
        <v>451</v>
      </c>
      <c r="H18" s="13">
        <v>222</v>
      </c>
      <c r="I18" s="13">
        <v>40</v>
      </c>
      <c r="J18" s="13">
        <v>75</v>
      </c>
      <c r="K18" s="11">
        <f t="shared" si="4"/>
        <v>1915</v>
      </c>
    </row>
    <row r="19" spans="1:12" ht="17.25" customHeight="1">
      <c r="A19" s="14" t="s">
        <v>124</v>
      </c>
      <c r="B19" s="13">
        <v>4177</v>
      </c>
      <c r="C19" s="13">
        <v>5678</v>
      </c>
      <c r="D19" s="13">
        <v>4997</v>
      </c>
      <c r="E19" s="13">
        <v>3235</v>
      </c>
      <c r="F19" s="13">
        <v>4675</v>
      </c>
      <c r="G19" s="13">
        <v>6693</v>
      </c>
      <c r="H19" s="13">
        <v>3509</v>
      </c>
      <c r="I19" s="13">
        <v>836</v>
      </c>
      <c r="J19" s="13">
        <v>1798</v>
      </c>
      <c r="K19" s="11">
        <f t="shared" si="4"/>
        <v>35598</v>
      </c>
    </row>
    <row r="20" spans="1:12" ht="17.25" customHeight="1">
      <c r="A20" s="16" t="s">
        <v>23</v>
      </c>
      <c r="B20" s="11">
        <f>+B21+B22+B23</f>
        <v>198498</v>
      </c>
      <c r="C20" s="11">
        <f t="shared" ref="C20:J20" si="6">+C21+C22+C23</f>
        <v>243679</v>
      </c>
      <c r="D20" s="11">
        <f t="shared" si="6"/>
        <v>264968</v>
      </c>
      <c r="E20" s="11">
        <f t="shared" si="6"/>
        <v>171985</v>
      </c>
      <c r="F20" s="11">
        <f t="shared" si="6"/>
        <v>284055</v>
      </c>
      <c r="G20" s="11">
        <f t="shared" si="6"/>
        <v>487286</v>
      </c>
      <c r="H20" s="11">
        <f t="shared" si="6"/>
        <v>178839</v>
      </c>
      <c r="I20" s="11">
        <f t="shared" si="6"/>
        <v>42478</v>
      </c>
      <c r="J20" s="11">
        <f t="shared" si="6"/>
        <v>94648</v>
      </c>
      <c r="K20" s="11">
        <f t="shared" si="4"/>
        <v>1966436</v>
      </c>
    </row>
    <row r="21" spans="1:12" ht="17.25" customHeight="1">
      <c r="A21" s="12" t="s">
        <v>24</v>
      </c>
      <c r="B21" s="13">
        <v>105031</v>
      </c>
      <c r="C21" s="13">
        <v>140400</v>
      </c>
      <c r="D21" s="13">
        <v>154851</v>
      </c>
      <c r="E21" s="13">
        <v>98981</v>
      </c>
      <c r="F21" s="13">
        <v>161191</v>
      </c>
      <c r="G21" s="13">
        <v>262120</v>
      </c>
      <c r="H21" s="13">
        <v>100736</v>
      </c>
      <c r="I21" s="13">
        <v>25820</v>
      </c>
      <c r="J21" s="13">
        <v>53769</v>
      </c>
      <c r="K21" s="11">
        <f t="shared" si="4"/>
        <v>1102899</v>
      </c>
      <c r="L21" s="53"/>
    </row>
    <row r="22" spans="1:12" ht="17.25" customHeight="1">
      <c r="A22" s="12" t="s">
        <v>25</v>
      </c>
      <c r="B22" s="13">
        <v>74540</v>
      </c>
      <c r="C22" s="13">
        <v>79419</v>
      </c>
      <c r="D22" s="13">
        <v>85455</v>
      </c>
      <c r="E22" s="13">
        <v>58730</v>
      </c>
      <c r="F22" s="13">
        <v>98964</v>
      </c>
      <c r="G22" s="13">
        <v>188501</v>
      </c>
      <c r="H22" s="13">
        <v>61822</v>
      </c>
      <c r="I22" s="13">
        <v>12548</v>
      </c>
      <c r="J22" s="13">
        <v>31497</v>
      </c>
      <c r="K22" s="11">
        <f t="shared" si="4"/>
        <v>691476</v>
      </c>
      <c r="L22" s="53"/>
    </row>
    <row r="23" spans="1:12" ht="17.25" customHeight="1">
      <c r="A23" s="12" t="s">
        <v>26</v>
      </c>
      <c r="B23" s="13">
        <v>18927</v>
      </c>
      <c r="C23" s="13">
        <v>23860</v>
      </c>
      <c r="D23" s="13">
        <v>24662</v>
      </c>
      <c r="E23" s="13">
        <v>14274</v>
      </c>
      <c r="F23" s="13">
        <v>23900</v>
      </c>
      <c r="G23" s="13">
        <v>36665</v>
      </c>
      <c r="H23" s="13">
        <v>16281</v>
      </c>
      <c r="I23" s="13">
        <v>4110</v>
      </c>
      <c r="J23" s="13">
        <v>9382</v>
      </c>
      <c r="K23" s="11">
        <f t="shared" si="4"/>
        <v>172061</v>
      </c>
    </row>
    <row r="24" spans="1:12" ht="17.25" customHeight="1">
      <c r="A24" s="16" t="s">
        <v>27</v>
      </c>
      <c r="B24" s="13">
        <v>46950</v>
      </c>
      <c r="C24" s="13">
        <v>75276</v>
      </c>
      <c r="D24" s="13">
        <v>89043</v>
      </c>
      <c r="E24" s="13">
        <v>52996</v>
      </c>
      <c r="F24" s="13">
        <v>67939</v>
      </c>
      <c r="G24" s="13">
        <v>74022</v>
      </c>
      <c r="H24" s="13">
        <v>37079</v>
      </c>
      <c r="I24" s="13">
        <v>16335</v>
      </c>
      <c r="J24" s="13">
        <v>37894</v>
      </c>
      <c r="K24" s="11">
        <f t="shared" si="4"/>
        <v>497534</v>
      </c>
    </row>
    <row r="25" spans="1:12" ht="17.25" customHeight="1">
      <c r="A25" s="12" t="s">
        <v>28</v>
      </c>
      <c r="B25" s="13">
        <v>30048</v>
      </c>
      <c r="C25" s="13">
        <v>48177</v>
      </c>
      <c r="D25" s="13">
        <v>56988</v>
      </c>
      <c r="E25" s="13">
        <v>33917</v>
      </c>
      <c r="F25" s="13">
        <v>43481</v>
      </c>
      <c r="G25" s="13">
        <v>47374</v>
      </c>
      <c r="H25" s="13">
        <v>23731</v>
      </c>
      <c r="I25" s="13">
        <v>10454</v>
      </c>
      <c r="J25" s="13">
        <v>24252</v>
      </c>
      <c r="K25" s="11">
        <f t="shared" si="4"/>
        <v>318422</v>
      </c>
      <c r="L25" s="53"/>
    </row>
    <row r="26" spans="1:12" ht="17.25" customHeight="1">
      <c r="A26" s="12" t="s">
        <v>29</v>
      </c>
      <c r="B26" s="13">
        <v>16902</v>
      </c>
      <c r="C26" s="13">
        <v>27099</v>
      </c>
      <c r="D26" s="13">
        <v>32055</v>
      </c>
      <c r="E26" s="13">
        <v>19079</v>
      </c>
      <c r="F26" s="13">
        <v>24458</v>
      </c>
      <c r="G26" s="13">
        <v>26648</v>
      </c>
      <c r="H26" s="13">
        <v>13348</v>
      </c>
      <c r="I26" s="13">
        <v>5881</v>
      </c>
      <c r="J26" s="13">
        <v>13642</v>
      </c>
      <c r="K26" s="11">
        <f t="shared" si="4"/>
        <v>179112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8776</v>
      </c>
      <c r="I27" s="11">
        <v>0</v>
      </c>
      <c r="J27" s="11">
        <v>0</v>
      </c>
      <c r="K27" s="11">
        <f t="shared" si="4"/>
        <v>8776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6172.8</v>
      </c>
      <c r="I35" s="19">
        <v>0</v>
      </c>
      <c r="J35" s="19">
        <v>0</v>
      </c>
      <c r="K35" s="23">
        <f>SUM(B35:J35)</f>
        <v>6172.8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1394849.57</v>
      </c>
      <c r="C47" s="22">
        <f t="shared" ref="C47:H47" si="9">+C48+C56</f>
        <v>2132628.41</v>
      </c>
      <c r="D47" s="22">
        <f t="shared" si="9"/>
        <v>2438764.7000000002</v>
      </c>
      <c r="E47" s="22">
        <f t="shared" si="9"/>
        <v>1400168.94</v>
      </c>
      <c r="F47" s="22">
        <f t="shared" si="9"/>
        <v>1955270.05</v>
      </c>
      <c r="G47" s="22">
        <f t="shared" si="9"/>
        <v>2589774.54</v>
      </c>
      <c r="H47" s="22">
        <f t="shared" si="9"/>
        <v>1417480.59</v>
      </c>
      <c r="I47" s="22">
        <f>+I48+I56</f>
        <v>540115.15</v>
      </c>
      <c r="J47" s="22">
        <f>+J48+J56</f>
        <v>763230.55</v>
      </c>
      <c r="K47" s="22">
        <f>SUM(B47:J47)</f>
        <v>14632282.500000002</v>
      </c>
    </row>
    <row r="48" spans="1:11" ht="17.25" customHeight="1">
      <c r="A48" s="16" t="s">
        <v>48</v>
      </c>
      <c r="B48" s="23">
        <f>SUM(B49:B55)</f>
        <v>1379891.95</v>
      </c>
      <c r="C48" s="23">
        <f t="shared" ref="C48:H48" si="10">SUM(C49:C55)</f>
        <v>2112614.94</v>
      </c>
      <c r="D48" s="23">
        <f t="shared" si="10"/>
        <v>2418602.39</v>
      </c>
      <c r="E48" s="23">
        <f t="shared" si="10"/>
        <v>1381322.8</v>
      </c>
      <c r="F48" s="23">
        <f t="shared" si="10"/>
        <v>1936933.46</v>
      </c>
      <c r="G48" s="23">
        <f t="shared" si="10"/>
        <v>2564902.02</v>
      </c>
      <c r="H48" s="23">
        <f t="shared" si="10"/>
        <v>1402058.87</v>
      </c>
      <c r="I48" s="23">
        <f>SUM(I49:I55)</f>
        <v>540115.15</v>
      </c>
      <c r="J48" s="23">
        <f>SUM(J49:J55)</f>
        <v>751617.15</v>
      </c>
      <c r="K48" s="23">
        <f t="shared" ref="K48:K56" si="11">SUM(B48:J48)</f>
        <v>14488058.73</v>
      </c>
    </row>
    <row r="49" spans="1:11" ht="17.25" customHeight="1">
      <c r="A49" s="35" t="s">
        <v>49</v>
      </c>
      <c r="B49" s="23">
        <f t="shared" ref="B49:H49" si="12">ROUND(B30*B7,2)</f>
        <v>1379891.95</v>
      </c>
      <c r="C49" s="23">
        <f t="shared" si="12"/>
        <v>2107929.6800000002</v>
      </c>
      <c r="D49" s="23">
        <f t="shared" si="12"/>
        <v>2418602.39</v>
      </c>
      <c r="E49" s="23">
        <f t="shared" si="12"/>
        <v>1381322.8</v>
      </c>
      <c r="F49" s="23">
        <f t="shared" si="12"/>
        <v>1936933.46</v>
      </c>
      <c r="G49" s="23">
        <f t="shared" si="12"/>
        <v>2564902.02</v>
      </c>
      <c r="H49" s="23">
        <f t="shared" si="12"/>
        <v>1395886.07</v>
      </c>
      <c r="I49" s="23">
        <f>ROUND(I30*I7,2)</f>
        <v>540115.15</v>
      </c>
      <c r="J49" s="23">
        <f>ROUND(J30*J7,2)</f>
        <v>751617.15</v>
      </c>
      <c r="K49" s="23">
        <f t="shared" si="11"/>
        <v>14477200.67</v>
      </c>
    </row>
    <row r="50" spans="1:11" ht="17.25" customHeight="1">
      <c r="A50" s="35" t="s">
        <v>50</v>
      </c>
      <c r="B50" s="19">
        <v>0</v>
      </c>
      <c r="C50" s="23">
        <f>ROUND(C31*C7,2)</f>
        <v>4685.26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4685.26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6172.8</v>
      </c>
      <c r="I53" s="32">
        <f>+I35</f>
        <v>0</v>
      </c>
      <c r="J53" s="32">
        <f>+J35</f>
        <v>0</v>
      </c>
      <c r="K53" s="23">
        <f t="shared" si="11"/>
        <v>6172.8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14957.62</v>
      </c>
      <c r="C56" s="37">
        <v>20013.47</v>
      </c>
      <c r="D56" s="37">
        <v>20162.310000000001</v>
      </c>
      <c r="E56" s="37">
        <v>18846.14</v>
      </c>
      <c r="F56" s="37">
        <v>18336.59</v>
      </c>
      <c r="G56" s="37">
        <v>24872.52</v>
      </c>
      <c r="H56" s="37">
        <v>15421.72</v>
      </c>
      <c r="I56" s="19">
        <v>0</v>
      </c>
      <c r="J56" s="37">
        <v>11613.4</v>
      </c>
      <c r="K56" s="37">
        <f t="shared" si="11"/>
        <v>144223.76999999999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-249860.52000000002</v>
      </c>
      <c r="C60" s="36">
        <f t="shared" si="13"/>
        <v>-227265.78999999998</v>
      </c>
      <c r="D60" s="36">
        <f t="shared" si="13"/>
        <v>-251295.7</v>
      </c>
      <c r="E60" s="36">
        <f t="shared" si="13"/>
        <v>-311077.21000000002</v>
      </c>
      <c r="F60" s="36">
        <f t="shared" si="13"/>
        <v>-301412.43</v>
      </c>
      <c r="G60" s="36">
        <f t="shared" si="13"/>
        <v>-337104.3</v>
      </c>
      <c r="H60" s="36">
        <f t="shared" si="13"/>
        <v>-217735.32</v>
      </c>
      <c r="I60" s="36">
        <f t="shared" si="13"/>
        <v>-81691.539999999994</v>
      </c>
      <c r="J60" s="36">
        <f t="shared" si="13"/>
        <v>-90856.209999999992</v>
      </c>
      <c r="K60" s="36">
        <f>SUM(B60:J60)</f>
        <v>-2068299.02</v>
      </c>
    </row>
    <row r="61" spans="1:11" ht="18.75" customHeight="1">
      <c r="A61" s="16" t="s">
        <v>83</v>
      </c>
      <c r="B61" s="36">
        <f t="shared" ref="B61:J61" si="14">B62+B63+B64+B65+B66+B67</f>
        <v>-243948.41</v>
      </c>
      <c r="C61" s="36">
        <f t="shared" si="14"/>
        <v>-238837.02</v>
      </c>
      <c r="D61" s="36">
        <f t="shared" si="14"/>
        <v>-230878.15</v>
      </c>
      <c r="E61" s="36">
        <f t="shared" si="14"/>
        <v>-277201.54000000004</v>
      </c>
      <c r="F61" s="36">
        <f t="shared" si="14"/>
        <v>-271683.17</v>
      </c>
      <c r="G61" s="36">
        <f t="shared" si="14"/>
        <v>-292379.11</v>
      </c>
      <c r="H61" s="36">
        <f t="shared" si="14"/>
        <v>-195852</v>
      </c>
      <c r="I61" s="36">
        <f t="shared" si="14"/>
        <v>-36267</v>
      </c>
      <c r="J61" s="36">
        <f t="shared" si="14"/>
        <v>-63237</v>
      </c>
      <c r="K61" s="36">
        <f t="shared" ref="K61:K92" si="15">SUM(B61:J61)</f>
        <v>-1850283.4</v>
      </c>
    </row>
    <row r="62" spans="1:11" ht="18.75" customHeight="1">
      <c r="A62" s="12" t="s">
        <v>84</v>
      </c>
      <c r="B62" s="36">
        <f>-ROUND(B9*$D$3,2)</f>
        <v>-163143</v>
      </c>
      <c r="C62" s="36">
        <f t="shared" ref="C62:J62" si="16">-ROUND(C9*$D$3,2)</f>
        <v>-228513</v>
      </c>
      <c r="D62" s="36">
        <f t="shared" si="16"/>
        <v>-199344</v>
      </c>
      <c r="E62" s="36">
        <f t="shared" si="16"/>
        <v>-142113</v>
      </c>
      <c r="F62" s="36">
        <f t="shared" si="16"/>
        <v>-177813</v>
      </c>
      <c r="G62" s="36">
        <f t="shared" si="16"/>
        <v>-209544</v>
      </c>
      <c r="H62" s="36">
        <f t="shared" si="16"/>
        <v>-195852</v>
      </c>
      <c r="I62" s="36">
        <f t="shared" si="16"/>
        <v>-36267</v>
      </c>
      <c r="J62" s="36">
        <f t="shared" si="16"/>
        <v>-63237</v>
      </c>
      <c r="K62" s="36">
        <f t="shared" si="15"/>
        <v>-1415826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61</v>
      </c>
      <c r="B66" s="48">
        <v>-80805.41</v>
      </c>
      <c r="C66" s="48">
        <v>-10324.02</v>
      </c>
      <c r="D66" s="48">
        <v>-31534.15</v>
      </c>
      <c r="E66" s="48">
        <v>-135088.54</v>
      </c>
      <c r="F66" s="48">
        <v>-93870.17</v>
      </c>
      <c r="G66" s="48">
        <v>-82835.11</v>
      </c>
      <c r="H66" s="19">
        <v>0</v>
      </c>
      <c r="I66" s="19">
        <v>0</v>
      </c>
      <c r="J66" s="19">
        <v>0</v>
      </c>
      <c r="K66" s="36">
        <f t="shared" si="15"/>
        <v>-434457.4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36">
        <f t="shared" ref="B68:J68" si="17">SUM(B69:B92)</f>
        <v>-5912.1100000000006</v>
      </c>
      <c r="C68" s="36">
        <f t="shared" si="17"/>
        <v>11571.229999999996</v>
      </c>
      <c r="D68" s="36">
        <f t="shared" si="17"/>
        <v>-20417.550000000003</v>
      </c>
      <c r="E68" s="36">
        <f t="shared" si="17"/>
        <v>-33875.67</v>
      </c>
      <c r="F68" s="36">
        <f t="shared" si="17"/>
        <v>-29729.260000000002</v>
      </c>
      <c r="G68" s="36">
        <f t="shared" si="17"/>
        <v>-44725.19</v>
      </c>
      <c r="H68" s="36">
        <f t="shared" si="17"/>
        <v>-21883.32</v>
      </c>
      <c r="I68" s="36">
        <f t="shared" si="17"/>
        <v>-45424.539999999994</v>
      </c>
      <c r="J68" s="36">
        <f t="shared" si="17"/>
        <v>-27619.21</v>
      </c>
      <c r="K68" s="36">
        <f t="shared" si="15"/>
        <v>-218015.62000000002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64</v>
      </c>
      <c r="B70" s="19">
        <v>0</v>
      </c>
      <c r="C70" s="36">
        <v>-189.45</v>
      </c>
      <c r="D70" s="36">
        <v>-23.61</v>
      </c>
      <c r="E70" s="19">
        <v>0</v>
      </c>
      <c r="F70" s="19">
        <v>0</v>
      </c>
      <c r="G70" s="36">
        <v>-23.61</v>
      </c>
      <c r="H70" s="19">
        <v>0</v>
      </c>
      <c r="I70" s="19">
        <v>0</v>
      </c>
      <c r="J70" s="19">
        <v>0</v>
      </c>
      <c r="K70" s="36">
        <f t="shared" si="15"/>
        <v>-236.67000000000002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-1103.43</v>
      </c>
      <c r="E71" s="19">
        <v>0</v>
      </c>
      <c r="F71" s="36">
        <v>-393.43</v>
      </c>
      <c r="G71" s="19">
        <v>0</v>
      </c>
      <c r="H71" s="19">
        <v>0</v>
      </c>
      <c r="I71" s="48">
        <v>-1849.36</v>
      </c>
      <c r="J71" s="19">
        <v>0</v>
      </c>
      <c r="K71" s="36">
        <f t="shared" si="15"/>
        <v>-3346.2200000000003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67</v>
      </c>
      <c r="B73" s="36">
        <v>-14885.69</v>
      </c>
      <c r="C73" s="36">
        <v>-21609.24</v>
      </c>
      <c r="D73" s="36">
        <v>-20428.080000000002</v>
      </c>
      <c r="E73" s="36">
        <v>-14325.4</v>
      </c>
      <c r="F73" s="36">
        <v>-19686.060000000001</v>
      </c>
      <c r="G73" s="36">
        <v>-29998.53</v>
      </c>
      <c r="H73" s="36">
        <v>-14688.82</v>
      </c>
      <c r="I73" s="36">
        <v>-5163.8100000000004</v>
      </c>
      <c r="J73" s="36">
        <v>-10645.62</v>
      </c>
      <c r="K73" s="49">
        <f t="shared" si="15"/>
        <v>-151431.25</v>
      </c>
    </row>
    <row r="74" spans="1:11" ht="18.75" customHeight="1">
      <c r="A74" s="12" t="s">
        <v>68</v>
      </c>
      <c r="B74" s="36">
        <v>8973.58</v>
      </c>
      <c r="C74" s="36">
        <v>33369.919999999998</v>
      </c>
      <c r="D74" s="36">
        <v>1137.57</v>
      </c>
      <c r="E74" s="36">
        <v>-7016.07</v>
      </c>
      <c r="F74" s="36">
        <v>-9649.77</v>
      </c>
      <c r="G74" s="36">
        <v>-14703.05</v>
      </c>
      <c r="H74" s="36">
        <v>-7194.5</v>
      </c>
      <c r="I74" s="36">
        <v>-1605.92</v>
      </c>
      <c r="J74" s="36">
        <v>-3311.76</v>
      </c>
      <c r="K74" s="49">
        <f t="shared" si="15"/>
        <v>0</v>
      </c>
    </row>
    <row r="75" spans="1:11" ht="18.75" customHeight="1">
      <c r="A75" s="12" t="s">
        <v>69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7">
        <f t="shared" si="15"/>
        <v>0</v>
      </c>
      <c r="L90" s="59"/>
    </row>
    <row r="91" spans="1:12" ht="18.75" customHeight="1">
      <c r="A91" s="12" t="s">
        <v>101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8">
        <v>0</v>
      </c>
      <c r="L91" s="58"/>
    </row>
    <row r="92" spans="1:12" ht="18.75" customHeight="1">
      <c r="A92" s="12" t="s">
        <v>119</v>
      </c>
      <c r="B92" s="19">
        <v>0</v>
      </c>
      <c r="C92" s="19">
        <v>0</v>
      </c>
      <c r="D92" s="19">
        <v>0</v>
      </c>
      <c r="E92" s="49">
        <v>-11621.4</v>
      </c>
      <c r="F92" s="19">
        <v>0</v>
      </c>
      <c r="G92" s="19">
        <v>0</v>
      </c>
      <c r="H92" s="19">
        <v>0</v>
      </c>
      <c r="I92" s="49">
        <v>-6805.45</v>
      </c>
      <c r="J92" s="49">
        <v>-13661.83</v>
      </c>
      <c r="K92" s="49">
        <f t="shared" si="15"/>
        <v>-32088.68</v>
      </c>
      <c r="L92" s="58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8"/>
    </row>
    <row r="94" spans="1:12" ht="18.75" customHeight="1">
      <c r="A94" s="16" t="s">
        <v>120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8">
        <v>0</v>
      </c>
      <c r="L94" s="58"/>
    </row>
    <row r="95" spans="1:12" ht="18.75" customHeight="1">
      <c r="A95" s="16" t="s">
        <v>96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f t="shared" ref="K95:K99" si="18">SUM(B95:J95)</f>
        <v>0</v>
      </c>
      <c r="L95" s="59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92</v>
      </c>
      <c r="B97" s="24">
        <f t="shared" ref="B97:H97" si="19">+B98+B99</f>
        <v>1144989.05</v>
      </c>
      <c r="C97" s="24">
        <f t="shared" si="19"/>
        <v>1905362.6199999999</v>
      </c>
      <c r="D97" s="24">
        <f t="shared" si="19"/>
        <v>2187469.0000000005</v>
      </c>
      <c r="E97" s="24">
        <f t="shared" si="19"/>
        <v>1089091.73</v>
      </c>
      <c r="F97" s="24">
        <f t="shared" si="19"/>
        <v>1653857.62</v>
      </c>
      <c r="G97" s="24">
        <f t="shared" si="19"/>
        <v>2252670.2400000002</v>
      </c>
      <c r="H97" s="24">
        <f t="shared" si="19"/>
        <v>1199745.27</v>
      </c>
      <c r="I97" s="24">
        <f>+I98+I99</f>
        <v>458423.61000000004</v>
      </c>
      <c r="J97" s="24">
        <f>+J98+J99</f>
        <v>672374.34000000008</v>
      </c>
      <c r="K97" s="49">
        <f t="shared" si="18"/>
        <v>12563983.48</v>
      </c>
      <c r="L97" s="55"/>
    </row>
    <row r="98" spans="1:13" ht="18.75" customHeight="1">
      <c r="A98" s="16" t="s">
        <v>91</v>
      </c>
      <c r="B98" s="24">
        <f t="shared" ref="B98:J98" si="20">+B48+B61+B68+B94</f>
        <v>1130031.43</v>
      </c>
      <c r="C98" s="24">
        <f t="shared" si="20"/>
        <v>1885349.15</v>
      </c>
      <c r="D98" s="24">
        <f t="shared" si="20"/>
        <v>2167306.6900000004</v>
      </c>
      <c r="E98" s="24">
        <f t="shared" si="20"/>
        <v>1070245.5900000001</v>
      </c>
      <c r="F98" s="24">
        <f t="shared" si="20"/>
        <v>1635521.03</v>
      </c>
      <c r="G98" s="24">
        <f t="shared" si="20"/>
        <v>2227797.7200000002</v>
      </c>
      <c r="H98" s="24">
        <f t="shared" si="20"/>
        <v>1184323.55</v>
      </c>
      <c r="I98" s="24">
        <f t="shared" si="20"/>
        <v>458423.61000000004</v>
      </c>
      <c r="J98" s="24">
        <f t="shared" si="20"/>
        <v>660760.94000000006</v>
      </c>
      <c r="K98" s="49">
        <f t="shared" si="18"/>
        <v>12419759.710000001</v>
      </c>
      <c r="L98" s="55"/>
    </row>
    <row r="99" spans="1:13" ht="18" customHeight="1">
      <c r="A99" s="16" t="s">
        <v>95</v>
      </c>
      <c r="B99" s="24">
        <f t="shared" ref="B99:J99" si="21">IF(+B56+B95+B100&lt;0,0,(B56+B95+B100))</f>
        <v>14957.62</v>
      </c>
      <c r="C99" s="24">
        <f t="shared" si="21"/>
        <v>20013.47</v>
      </c>
      <c r="D99" s="24">
        <f t="shared" si="21"/>
        <v>20162.310000000001</v>
      </c>
      <c r="E99" s="24">
        <f t="shared" si="21"/>
        <v>18846.14</v>
      </c>
      <c r="F99" s="24">
        <f t="shared" si="21"/>
        <v>18336.59</v>
      </c>
      <c r="G99" s="24">
        <f t="shared" si="21"/>
        <v>24872.52</v>
      </c>
      <c r="H99" s="24">
        <f t="shared" si="21"/>
        <v>15421.72</v>
      </c>
      <c r="I99" s="19">
        <f t="shared" si="21"/>
        <v>0</v>
      </c>
      <c r="J99" s="24">
        <f t="shared" si="21"/>
        <v>11613.4</v>
      </c>
      <c r="K99" s="49">
        <f t="shared" si="18"/>
        <v>144223.76999999999</v>
      </c>
    </row>
    <row r="100" spans="1:13" ht="18.75" customHeight="1">
      <c r="A100" s="16" t="s">
        <v>93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M100" s="60"/>
    </row>
    <row r="101" spans="1:13" ht="18.75" customHeight="1">
      <c r="A101" s="16" t="s">
        <v>94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78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12563983.48</v>
      </c>
    </row>
    <row r="106" spans="1:13" ht="18.75" customHeight="1">
      <c r="A106" s="26" t="s">
        <v>79</v>
      </c>
      <c r="B106" s="27">
        <v>136984.35999999999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136984.35999999999</v>
      </c>
    </row>
    <row r="107" spans="1:13" ht="18.75" customHeight="1">
      <c r="A107" s="26" t="s">
        <v>80</v>
      </c>
      <c r="B107" s="27">
        <v>1008004.69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1008004.69</v>
      </c>
    </row>
    <row r="108" spans="1:13" ht="18.75" customHeight="1">
      <c r="A108" s="26" t="s">
        <v>81</v>
      </c>
      <c r="B108" s="41">
        <v>0</v>
      </c>
      <c r="C108" s="27">
        <f>+C97</f>
        <v>1905362.6199999999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1905362.6199999999</v>
      </c>
    </row>
    <row r="109" spans="1:13" ht="18.75" customHeight="1">
      <c r="A109" s="26" t="s">
        <v>82</v>
      </c>
      <c r="B109" s="41">
        <v>0</v>
      </c>
      <c r="C109" s="41">
        <v>0</v>
      </c>
      <c r="D109" s="27">
        <f>+D97</f>
        <v>2187469.0000000005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2187469.0000000005</v>
      </c>
    </row>
    <row r="110" spans="1:13" ht="18.75" customHeight="1">
      <c r="A110" s="26" t="s">
        <v>102</v>
      </c>
      <c r="B110" s="41">
        <v>0</v>
      </c>
      <c r="C110" s="41">
        <v>0</v>
      </c>
      <c r="D110" s="41">
        <v>0</v>
      </c>
      <c r="E110" s="27">
        <f>+E97</f>
        <v>1089091.73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1089091.73</v>
      </c>
    </row>
    <row r="111" spans="1:13" ht="18.75" customHeight="1">
      <c r="A111" s="26" t="s">
        <v>103</v>
      </c>
      <c r="B111" s="41">
        <v>0</v>
      </c>
      <c r="C111" s="41">
        <v>0</v>
      </c>
      <c r="D111" s="41">
        <v>0</v>
      </c>
      <c r="E111" s="41">
        <v>0</v>
      </c>
      <c r="F111" s="27">
        <v>201630.91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201630.91</v>
      </c>
    </row>
    <row r="112" spans="1:13" ht="18.75" customHeight="1">
      <c r="A112" s="26" t="s">
        <v>104</v>
      </c>
      <c r="B112" s="41">
        <v>0</v>
      </c>
      <c r="C112" s="41">
        <v>0</v>
      </c>
      <c r="D112" s="41">
        <v>0</v>
      </c>
      <c r="E112" s="41">
        <v>0</v>
      </c>
      <c r="F112" s="27">
        <v>281898.38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281898.38</v>
      </c>
    </row>
    <row r="113" spans="1:11" ht="18.75" customHeight="1">
      <c r="A113" s="26" t="s">
        <v>105</v>
      </c>
      <c r="B113" s="41">
        <v>0</v>
      </c>
      <c r="C113" s="41">
        <v>0</v>
      </c>
      <c r="D113" s="41">
        <v>0</v>
      </c>
      <c r="E113" s="41">
        <v>0</v>
      </c>
      <c r="F113" s="27">
        <v>422559.56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422559.56</v>
      </c>
    </row>
    <row r="114" spans="1:11" ht="18.75" customHeight="1">
      <c r="A114" s="26" t="s">
        <v>106</v>
      </c>
      <c r="B114" s="41">
        <v>0</v>
      </c>
      <c r="C114" s="41">
        <v>0</v>
      </c>
      <c r="D114" s="41">
        <v>0</v>
      </c>
      <c r="E114" s="41">
        <v>0</v>
      </c>
      <c r="F114" s="27">
        <v>747768.77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747768.77</v>
      </c>
    </row>
    <row r="115" spans="1:11" ht="18.75" customHeight="1">
      <c r="A115" s="26" t="s">
        <v>107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651736.81000000006</v>
      </c>
      <c r="H115" s="41">
        <v>0</v>
      </c>
      <c r="I115" s="41">
        <v>0</v>
      </c>
      <c r="J115" s="41">
        <v>0</v>
      </c>
      <c r="K115" s="42">
        <f t="shared" si="22"/>
        <v>651736.81000000006</v>
      </c>
    </row>
    <row r="116" spans="1:11" ht="18.75" customHeight="1">
      <c r="A116" s="26" t="s">
        <v>108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52309.29</v>
      </c>
      <c r="H116" s="41">
        <v>0</v>
      </c>
      <c r="I116" s="41">
        <v>0</v>
      </c>
      <c r="J116" s="41">
        <v>0</v>
      </c>
      <c r="K116" s="42">
        <f t="shared" si="22"/>
        <v>52309.29</v>
      </c>
    </row>
    <row r="117" spans="1:11" ht="18.75" customHeight="1">
      <c r="A117" s="26" t="s">
        <v>109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354851.98</v>
      </c>
      <c r="H117" s="41">
        <v>0</v>
      </c>
      <c r="I117" s="41">
        <v>0</v>
      </c>
      <c r="J117" s="41">
        <v>0</v>
      </c>
      <c r="K117" s="42">
        <f t="shared" si="22"/>
        <v>354851.98</v>
      </c>
    </row>
    <row r="118" spans="1:11" ht="18.75" customHeight="1">
      <c r="A118" s="26" t="s">
        <v>110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327818.01</v>
      </c>
      <c r="H118" s="41">
        <v>0</v>
      </c>
      <c r="I118" s="41">
        <v>0</v>
      </c>
      <c r="J118" s="41">
        <v>0</v>
      </c>
      <c r="K118" s="42">
        <f t="shared" si="22"/>
        <v>327818.01</v>
      </c>
    </row>
    <row r="119" spans="1:11" ht="18.75" customHeight="1">
      <c r="A119" s="26" t="s">
        <v>111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865954.15</v>
      </c>
      <c r="H119" s="41">
        <v>0</v>
      </c>
      <c r="I119" s="41">
        <v>0</v>
      </c>
      <c r="J119" s="41">
        <v>0</v>
      </c>
      <c r="K119" s="42">
        <f t="shared" si="22"/>
        <v>865954.15</v>
      </c>
    </row>
    <row r="120" spans="1:11" ht="18.75" customHeight="1">
      <c r="A120" s="26" t="s">
        <v>112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424875.47</v>
      </c>
      <c r="I120" s="41">
        <v>0</v>
      </c>
      <c r="J120" s="41">
        <v>0</v>
      </c>
      <c r="K120" s="42">
        <f t="shared" si="22"/>
        <v>424875.47</v>
      </c>
    </row>
    <row r="121" spans="1:11" ht="18.75" customHeight="1">
      <c r="A121" s="26" t="s">
        <v>113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774869.8</v>
      </c>
      <c r="I121" s="41">
        <v>0</v>
      </c>
      <c r="J121" s="41">
        <v>0</v>
      </c>
      <c r="K121" s="42">
        <f t="shared" si="22"/>
        <v>774869.8</v>
      </c>
    </row>
    <row r="122" spans="1:11" ht="18.75" customHeight="1">
      <c r="A122" s="26" t="s">
        <v>114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458423.61</v>
      </c>
      <c r="J122" s="41">
        <v>0</v>
      </c>
      <c r="K122" s="42">
        <f t="shared" si="22"/>
        <v>458423.61</v>
      </c>
    </row>
    <row r="123" spans="1:11" ht="18.75" customHeight="1">
      <c r="A123" s="28" t="s">
        <v>115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672374.34</v>
      </c>
      <c r="K123" s="45">
        <f t="shared" si="22"/>
        <v>672374.34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56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2014-05-07T20:42:17Z</dcterms:modified>
</cp:coreProperties>
</file>