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<sst xmlns="http://schemas.openxmlformats.org/spreadsheetml/2006/main" count="127" uniqueCount="127">
  <si>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</si>
  <si>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</si>
  <si>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</si>
  <si>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</si>
  <si>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</si>
  <si>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</si>
  <si>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</si>
  <si>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</si>
  <si>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</si>
  <si>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</si>
  <si>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</si>
  <si>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</si>
  <si>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</si>
  <si>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</si>
  <si>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</si>
  <si>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</si>
  <si>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</si>
  <si>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</si>
  <si>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</si>
  <si>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</si>
  <si>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</si>
  <si>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</si>
  <si>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</si>
  <si>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</si>
  <si>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</si>
  <si>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</si>
  <si>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</si>
  <si>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</si>
  <si>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</si>
  <si>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</si>
  <si>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</si>
  <si>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</si>
  <si>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</si>
  <si>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</si>
  <si>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</si>
  <si>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</si>
  <si>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</si>
  <si>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</si>
  <si>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</si>
  <si>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</si>
  <si>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</si>
  <si>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</si>
  <si>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</si>
  <si>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</si>
  <si>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</si>
  <si>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</si>
  <si>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</si>
  <si>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</si>
  <si>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</si>
  <si>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</si>
  <si>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</si>
  <si>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</si>
  <si>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</si>
  <si>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</si>
  <si>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</si>
  <si>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</si>
  <si>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</si>
  <si>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</si>
  <si>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</si>
  <si>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</si>
  <si>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</si>
  <si>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</si>
  <si>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</si>
  <si>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</si>
  <si>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</si>
  <si>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</si>
  <si>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</si>
  <si>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</si>
  <si>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</si>
  <si>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</si>
  <si>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</si>
  <si>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</si>
  <si>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</si>
  <si>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</si>
  <si>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</si>
  <si>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</si>
  <si>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</si>
  <si>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</si>
  <si>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</si>
  <si>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</si>
  <si>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</si>
  <si>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</si>
  <si>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</si>
  <si>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</si>
  <si>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</si>
  <si>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</si>
  <si>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</si>
  <si>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</si>
  <si>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</si>
  <si>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</si>
  <si>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</si>
  <si>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</si>
  <si>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</si>
  <si>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</si>
  <si>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</si>
  <si>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</si>
  <si>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</si>
  <si>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</si>
  <si>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</si>
  <si>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</si>
  <si>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</si>
  <si>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</si>
  <si>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</si>
  <si>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</si>
  <si>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</si>
  <si>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</si>
  <si>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</si>
  <si>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</si>
  <si>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</si>
  <si>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</si>
  <si>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</si>
  <si>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</si>
  <si>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</si>
  <si>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</si>
  <si>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</si>
  <si>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</si>
  <si>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</si>
  <si>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</si>
  <si>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</si>
  <si>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</si>
  <si>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</si>
  <si>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</si>
  <si>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</si>
  <si>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</si>
  <si>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</si>
  <si>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</si>
  <si>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02/08/14 - VENCIMENTO 08/08/14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</si>
</sst>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325181</v>
      </c>
      <c r="C7" s="9">
        <f t="shared" si="0"/>
        <v>439810</v>
      </c>
      <c r="D7" s="9">
        <f t="shared" si="0"/>
        <v>494319</v>
      </c>
      <c r="E7" s="9">
        <f t="shared" si="0"/>
        <v>276237</v>
      </c>
      <c r="F7" s="9">
        <f t="shared" si="0"/>
        <v>430410</v>
      </c>
      <c r="G7" s="9">
        <f t="shared" si="0"/>
        <v>656550</v>
      </c>
      <c r="H7" s="9">
        <f t="shared" si="0"/>
        <v>271006</v>
      </c>
      <c r="I7" s="9">
        <f t="shared" si="0"/>
        <v>61456</v>
      </c>
      <c r="J7" s="9">
        <f t="shared" si="0"/>
        <v>181344</v>
      </c>
      <c r="K7" s="9">
        <f t="shared" si="0"/>
        <v>3136313</v>
      </c>
      <c r="L7" s="53"/>
    </row>
    <row r="8" spans="1:11" ht="17.25" customHeight="1">
      <c r="A8" s="10" t="s">
        <v>121</v>
      </c>
      <c r="B8" s="11">
        <f>B9+B12+B16</f>
        <v>192702</v>
      </c>
      <c r="C8" s="11">
        <f aca="true" t="shared" si="1" ref="C8:J8">C9+C12+C16</f>
        <v>267970</v>
      </c>
      <c r="D8" s="11">
        <f t="shared" si="1"/>
        <v>285515</v>
      </c>
      <c r="E8" s="11">
        <f t="shared" si="1"/>
        <v>165271</v>
      </c>
      <c r="F8" s="11">
        <f t="shared" si="1"/>
        <v>238158</v>
      </c>
      <c r="G8" s="11">
        <f t="shared" si="1"/>
        <v>355809</v>
      </c>
      <c r="H8" s="11">
        <f t="shared" si="1"/>
        <v>169188</v>
      </c>
      <c r="I8" s="11">
        <f t="shared" si="1"/>
        <v>32933</v>
      </c>
      <c r="J8" s="11">
        <f t="shared" si="1"/>
        <v>103447</v>
      </c>
      <c r="K8" s="11">
        <f>SUM(B8:J8)</f>
        <v>1810993</v>
      </c>
    </row>
    <row r="9" spans="1:11" ht="17.25" customHeight="1">
      <c r="A9" s="15" t="s">
        <v>17</v>
      </c>
      <c r="B9" s="13">
        <f>+B10+B11</f>
        <v>36569</v>
      </c>
      <c r="C9" s="13">
        <f aca="true" t="shared" si="2" ref="C9:J9">+C10+C11</f>
        <v>53257</v>
      </c>
      <c r="D9" s="13">
        <f t="shared" si="2"/>
        <v>52095</v>
      </c>
      <c r="E9" s="13">
        <f t="shared" si="2"/>
        <v>31051</v>
      </c>
      <c r="F9" s="13">
        <f t="shared" si="2"/>
        <v>37133</v>
      </c>
      <c r="G9" s="13">
        <f t="shared" si="2"/>
        <v>43600</v>
      </c>
      <c r="H9" s="13">
        <f t="shared" si="2"/>
        <v>36151</v>
      </c>
      <c r="I9" s="13">
        <f t="shared" si="2"/>
        <v>7712</v>
      </c>
      <c r="J9" s="13">
        <f t="shared" si="2"/>
        <v>17009</v>
      </c>
      <c r="K9" s="11">
        <f>SUM(B9:J9)</f>
        <v>314577</v>
      </c>
    </row>
    <row r="10" spans="1:11" ht="17.25" customHeight="1">
      <c r="A10" s="30" t="s">
        <v>18</v>
      </c>
      <c r="B10" s="13">
        <v>36569</v>
      </c>
      <c r="C10" s="13">
        <v>53257</v>
      </c>
      <c r="D10" s="13">
        <v>52095</v>
      </c>
      <c r="E10" s="13">
        <v>31051</v>
      </c>
      <c r="F10" s="13">
        <v>37133</v>
      </c>
      <c r="G10" s="13">
        <v>43600</v>
      </c>
      <c r="H10" s="13">
        <v>36151</v>
      </c>
      <c r="I10" s="13">
        <v>7712</v>
      </c>
      <c r="J10" s="13">
        <v>17009</v>
      </c>
      <c r="K10" s="11">
        <f>SUM(B10:J10)</f>
        <v>314577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152688</v>
      </c>
      <c r="C12" s="17">
        <f t="shared" si="3"/>
        <v>209682</v>
      </c>
      <c r="D12" s="17">
        <f t="shared" si="3"/>
        <v>228561</v>
      </c>
      <c r="E12" s="17">
        <f t="shared" si="3"/>
        <v>131310</v>
      </c>
      <c r="F12" s="17">
        <f t="shared" si="3"/>
        <v>196467</v>
      </c>
      <c r="G12" s="17">
        <f t="shared" si="3"/>
        <v>305676</v>
      </c>
      <c r="H12" s="17">
        <f t="shared" si="3"/>
        <v>130269</v>
      </c>
      <c r="I12" s="17">
        <f t="shared" si="3"/>
        <v>24548</v>
      </c>
      <c r="J12" s="17">
        <f t="shared" si="3"/>
        <v>84468</v>
      </c>
      <c r="K12" s="11">
        <f aca="true" t="shared" si="4" ref="K12:K27">SUM(B12:J12)</f>
        <v>1463669</v>
      </c>
    </row>
    <row r="13" spans="1:13" ht="17.25" customHeight="1">
      <c r="A13" s="14" t="s">
        <v>20</v>
      </c>
      <c r="B13" s="13">
        <v>71221</v>
      </c>
      <c r="C13" s="13">
        <v>104545</v>
      </c>
      <c r="D13" s="13">
        <v>115941</v>
      </c>
      <c r="E13" s="13">
        <v>66795</v>
      </c>
      <c r="F13" s="13">
        <v>95210</v>
      </c>
      <c r="G13" s="13">
        <v>140708</v>
      </c>
      <c r="H13" s="13">
        <v>59998</v>
      </c>
      <c r="I13" s="13">
        <v>13633</v>
      </c>
      <c r="J13" s="13">
        <v>42469</v>
      </c>
      <c r="K13" s="11">
        <f t="shared" si="4"/>
        <v>710520</v>
      </c>
      <c r="L13" s="53"/>
      <c r="M13" s="54"/>
    </row>
    <row r="14" spans="1:12" ht="17.25" customHeight="1">
      <c r="A14" s="14" t="s">
        <v>21</v>
      </c>
      <c r="B14" s="13">
        <v>70505</v>
      </c>
      <c r="C14" s="13">
        <v>89030</v>
      </c>
      <c r="D14" s="13">
        <v>96189</v>
      </c>
      <c r="E14" s="13">
        <v>55533</v>
      </c>
      <c r="F14" s="13">
        <v>87709</v>
      </c>
      <c r="G14" s="13">
        <v>148174</v>
      </c>
      <c r="H14" s="13">
        <v>61417</v>
      </c>
      <c r="I14" s="13">
        <v>9135</v>
      </c>
      <c r="J14" s="13">
        <v>35902</v>
      </c>
      <c r="K14" s="11">
        <f t="shared" si="4"/>
        <v>653594</v>
      </c>
      <c r="L14" s="53"/>
    </row>
    <row r="15" spans="1:11" ht="17.25" customHeight="1">
      <c r="A15" s="14" t="s">
        <v>22</v>
      </c>
      <c r="B15" s="13">
        <v>10962</v>
      </c>
      <c r="C15" s="13">
        <v>16107</v>
      </c>
      <c r="D15" s="13">
        <v>16431</v>
      </c>
      <c r="E15" s="13">
        <v>8982</v>
      </c>
      <c r="F15" s="13">
        <v>13548</v>
      </c>
      <c r="G15" s="13">
        <v>16794</v>
      </c>
      <c r="H15" s="13">
        <v>8854</v>
      </c>
      <c r="I15" s="13">
        <v>1780</v>
      </c>
      <c r="J15" s="13">
        <v>6097</v>
      </c>
      <c r="K15" s="11">
        <f t="shared" si="4"/>
        <v>99555</v>
      </c>
    </row>
    <row r="16" spans="1:11" ht="17.25" customHeight="1">
      <c r="A16" s="15" t="s">
        <v>117</v>
      </c>
      <c r="B16" s="13">
        <f>B17+B18+B19</f>
        <v>3445</v>
      </c>
      <c r="C16" s="13">
        <f aca="true" t="shared" si="5" ref="C16:J16">C17+C18+C19</f>
        <v>5031</v>
      </c>
      <c r="D16" s="13">
        <f t="shared" si="5"/>
        <v>4859</v>
      </c>
      <c r="E16" s="13">
        <f t="shared" si="5"/>
        <v>2910</v>
      </c>
      <c r="F16" s="13">
        <f t="shared" si="5"/>
        <v>4558</v>
      </c>
      <c r="G16" s="13">
        <f t="shared" si="5"/>
        <v>6533</v>
      </c>
      <c r="H16" s="13">
        <f t="shared" si="5"/>
        <v>2768</v>
      </c>
      <c r="I16" s="13">
        <f t="shared" si="5"/>
        <v>673</v>
      </c>
      <c r="J16" s="13">
        <f t="shared" si="5"/>
        <v>1970</v>
      </c>
      <c r="K16" s="11">
        <f t="shared" si="4"/>
        <v>32747</v>
      </c>
    </row>
    <row r="17" spans="1:11" ht="17.25" customHeight="1">
      <c r="A17" s="14" t="s">
        <v>118</v>
      </c>
      <c r="B17" s="13">
        <v>2350</v>
      </c>
      <c r="C17" s="13">
        <v>3539</v>
      </c>
      <c r="D17" s="13">
        <v>3249</v>
      </c>
      <c r="E17" s="13">
        <v>2073</v>
      </c>
      <c r="F17" s="13">
        <v>3249</v>
      </c>
      <c r="G17" s="13">
        <v>4709</v>
      </c>
      <c r="H17" s="13">
        <v>2023</v>
      </c>
      <c r="I17" s="13">
        <v>491</v>
      </c>
      <c r="J17" s="13">
        <v>1381</v>
      </c>
      <c r="K17" s="11">
        <f t="shared" si="4"/>
        <v>23064</v>
      </c>
    </row>
    <row r="18" spans="1:11" ht="17.25" customHeight="1">
      <c r="A18" s="14" t="s">
        <v>119</v>
      </c>
      <c r="B18" s="13">
        <v>171</v>
      </c>
      <c r="C18" s="13">
        <v>255</v>
      </c>
      <c r="D18" s="13">
        <v>273</v>
      </c>
      <c r="E18" s="13">
        <v>164</v>
      </c>
      <c r="F18" s="13">
        <v>231</v>
      </c>
      <c r="G18" s="13">
        <v>496</v>
      </c>
      <c r="H18" s="13">
        <v>157</v>
      </c>
      <c r="I18" s="13">
        <v>37</v>
      </c>
      <c r="J18" s="13">
        <v>90</v>
      </c>
      <c r="K18" s="11">
        <f t="shared" si="4"/>
        <v>1874</v>
      </c>
    </row>
    <row r="19" spans="1:11" ht="17.25" customHeight="1">
      <c r="A19" s="14" t="s">
        <v>120</v>
      </c>
      <c r="B19" s="13">
        <v>924</v>
      </c>
      <c r="C19" s="13">
        <v>1237</v>
      </c>
      <c r="D19" s="13">
        <v>1337</v>
      </c>
      <c r="E19" s="13">
        <v>673</v>
      </c>
      <c r="F19" s="13">
        <v>1078</v>
      </c>
      <c r="G19" s="13">
        <v>1328</v>
      </c>
      <c r="H19" s="13">
        <v>588</v>
      </c>
      <c r="I19" s="13">
        <v>145</v>
      </c>
      <c r="J19" s="13">
        <v>499</v>
      </c>
      <c r="K19" s="11">
        <f t="shared" si="4"/>
        <v>7809</v>
      </c>
    </row>
    <row r="20" spans="1:11" ht="17.25" customHeight="1">
      <c r="A20" s="16" t="s">
        <v>23</v>
      </c>
      <c r="B20" s="11">
        <f>+B21+B22+B23</f>
        <v>104027</v>
      </c>
      <c r="C20" s="11">
        <f aca="true" t="shared" si="6" ref="C20:J20">+C21+C22+C23</f>
        <v>127612</v>
      </c>
      <c r="D20" s="11">
        <f t="shared" si="6"/>
        <v>154138</v>
      </c>
      <c r="E20" s="11">
        <f t="shared" si="6"/>
        <v>82418</v>
      </c>
      <c r="F20" s="11">
        <f t="shared" si="6"/>
        <v>154559</v>
      </c>
      <c r="G20" s="11">
        <f t="shared" si="6"/>
        <v>260779</v>
      </c>
      <c r="H20" s="11">
        <f t="shared" si="6"/>
        <v>81242</v>
      </c>
      <c r="I20" s="11">
        <f t="shared" si="6"/>
        <v>19856</v>
      </c>
      <c r="J20" s="11">
        <f t="shared" si="6"/>
        <v>53938</v>
      </c>
      <c r="K20" s="11">
        <f t="shared" si="4"/>
        <v>1038569</v>
      </c>
    </row>
    <row r="21" spans="1:12" ht="17.25" customHeight="1">
      <c r="A21" s="12" t="s">
        <v>24</v>
      </c>
      <c r="B21" s="13">
        <v>53733</v>
      </c>
      <c r="C21" s="13">
        <v>71677</v>
      </c>
      <c r="D21" s="13">
        <v>86928</v>
      </c>
      <c r="E21" s="13">
        <v>46630</v>
      </c>
      <c r="F21" s="13">
        <v>82206</v>
      </c>
      <c r="G21" s="13">
        <v>127783</v>
      </c>
      <c r="H21" s="13">
        <v>43035</v>
      </c>
      <c r="I21" s="13">
        <v>12133</v>
      </c>
      <c r="J21" s="13">
        <v>29461</v>
      </c>
      <c r="K21" s="11">
        <f t="shared" si="4"/>
        <v>553586</v>
      </c>
      <c r="L21" s="53"/>
    </row>
    <row r="22" spans="1:12" ht="17.25" customHeight="1">
      <c r="A22" s="12" t="s">
        <v>25</v>
      </c>
      <c r="B22" s="13">
        <v>43787</v>
      </c>
      <c r="C22" s="13">
        <v>47596</v>
      </c>
      <c r="D22" s="13">
        <v>58040</v>
      </c>
      <c r="E22" s="13">
        <v>31219</v>
      </c>
      <c r="F22" s="13">
        <v>63579</v>
      </c>
      <c r="G22" s="13">
        <v>120635</v>
      </c>
      <c r="H22" s="13">
        <v>33840</v>
      </c>
      <c r="I22" s="13">
        <v>6533</v>
      </c>
      <c r="J22" s="13">
        <v>21056</v>
      </c>
      <c r="K22" s="11">
        <f t="shared" si="4"/>
        <v>426285</v>
      </c>
      <c r="L22" s="53"/>
    </row>
    <row r="23" spans="1:11" ht="17.25" customHeight="1">
      <c r="A23" s="12" t="s">
        <v>26</v>
      </c>
      <c r="B23" s="13">
        <v>6507</v>
      </c>
      <c r="C23" s="13">
        <v>8339</v>
      </c>
      <c r="D23" s="13">
        <v>9170</v>
      </c>
      <c r="E23" s="13">
        <v>4569</v>
      </c>
      <c r="F23" s="13">
        <v>8774</v>
      </c>
      <c r="G23" s="13">
        <v>12361</v>
      </c>
      <c r="H23" s="13">
        <v>4367</v>
      </c>
      <c r="I23" s="13">
        <v>1190</v>
      </c>
      <c r="J23" s="13">
        <v>3421</v>
      </c>
      <c r="K23" s="11">
        <f t="shared" si="4"/>
        <v>58698</v>
      </c>
    </row>
    <row r="24" spans="1:11" ht="17.25" customHeight="1">
      <c r="A24" s="16" t="s">
        <v>27</v>
      </c>
      <c r="B24" s="13">
        <v>28452</v>
      </c>
      <c r="C24" s="13">
        <v>44228</v>
      </c>
      <c r="D24" s="13">
        <v>54666</v>
      </c>
      <c r="E24" s="13">
        <v>28548</v>
      </c>
      <c r="F24" s="13">
        <v>37693</v>
      </c>
      <c r="G24" s="13">
        <v>39962</v>
      </c>
      <c r="H24" s="13">
        <v>18624</v>
      </c>
      <c r="I24" s="13">
        <v>8667</v>
      </c>
      <c r="J24" s="13">
        <v>23959</v>
      </c>
      <c r="K24" s="11">
        <f t="shared" si="4"/>
        <v>284799</v>
      </c>
    </row>
    <row r="25" spans="1:12" ht="17.25" customHeight="1">
      <c r="A25" s="12" t="s">
        <v>28</v>
      </c>
      <c r="B25" s="13">
        <v>18209</v>
      </c>
      <c r="C25" s="13">
        <v>28306</v>
      </c>
      <c r="D25" s="13">
        <v>34986</v>
      </c>
      <c r="E25" s="13">
        <v>18271</v>
      </c>
      <c r="F25" s="13">
        <v>24124</v>
      </c>
      <c r="G25" s="13">
        <v>25576</v>
      </c>
      <c r="H25" s="13">
        <v>11919</v>
      </c>
      <c r="I25" s="13">
        <v>5547</v>
      </c>
      <c r="J25" s="13">
        <v>15334</v>
      </c>
      <c r="K25" s="11">
        <f t="shared" si="4"/>
        <v>182272</v>
      </c>
      <c r="L25" s="53"/>
    </row>
    <row r="26" spans="1:12" ht="17.25" customHeight="1">
      <c r="A26" s="12" t="s">
        <v>29</v>
      </c>
      <c r="B26" s="13">
        <v>10243</v>
      </c>
      <c r="C26" s="13">
        <v>15922</v>
      </c>
      <c r="D26" s="13">
        <v>19680</v>
      </c>
      <c r="E26" s="13">
        <v>10277</v>
      </c>
      <c r="F26" s="13">
        <v>13569</v>
      </c>
      <c r="G26" s="13">
        <v>14386</v>
      </c>
      <c r="H26" s="13">
        <v>6705</v>
      </c>
      <c r="I26" s="13">
        <v>3120</v>
      </c>
      <c r="J26" s="13">
        <v>8625</v>
      </c>
      <c r="K26" s="11">
        <f t="shared" si="4"/>
        <v>102527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1952</v>
      </c>
      <c r="I27" s="11">
        <v>0</v>
      </c>
      <c r="J27" s="11">
        <v>0</v>
      </c>
      <c r="K27" s="11">
        <f t="shared" si="4"/>
        <v>1952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22858.64</v>
      </c>
      <c r="I35" s="19">
        <v>0</v>
      </c>
      <c r="J35" s="19">
        <v>0</v>
      </c>
      <c r="K35" s="23">
        <f>SUM(B35:J35)</f>
        <v>22858.64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801963.6</v>
      </c>
      <c r="C47" s="22">
        <f aca="true" t="shared" si="9" ref="C47:H47">+C48+C56</f>
        <v>1233544.52</v>
      </c>
      <c r="D47" s="22">
        <f t="shared" si="9"/>
        <v>1568984.25</v>
      </c>
      <c r="E47" s="22">
        <f t="shared" si="9"/>
        <v>749559.6699999999</v>
      </c>
      <c r="F47" s="22">
        <f t="shared" si="9"/>
        <v>1122240</v>
      </c>
      <c r="G47" s="22">
        <f t="shared" si="9"/>
        <v>1473571.5899999999</v>
      </c>
      <c r="H47" s="22">
        <f t="shared" si="9"/>
        <v>724771.74</v>
      </c>
      <c r="I47" s="22">
        <f>+I48+I56</f>
        <v>275365.9</v>
      </c>
      <c r="J47" s="22">
        <f>+J48+J56</f>
        <v>494182.56</v>
      </c>
      <c r="K47" s="22">
        <f>SUM(B47:J47)</f>
        <v>8444183.83</v>
      </c>
    </row>
    <row r="48" spans="1:11" ht="17.25" customHeight="1">
      <c r="A48" s="16" t="s">
        <v>48</v>
      </c>
      <c r="B48" s="23">
        <f>SUM(B49:B55)</f>
        <v>784889.38</v>
      </c>
      <c r="C48" s="23">
        <f aca="true" t="shared" si="10" ref="C48:H48">SUM(C49:C55)</f>
        <v>1210843.55</v>
      </c>
      <c r="D48" s="23">
        <f t="shared" si="10"/>
        <v>1546081.54</v>
      </c>
      <c r="E48" s="23">
        <f t="shared" si="10"/>
        <v>728160.73</v>
      </c>
      <c r="F48" s="23">
        <f t="shared" si="10"/>
        <v>1101419.19</v>
      </c>
      <c r="G48" s="23">
        <f t="shared" si="10"/>
        <v>1445329.17</v>
      </c>
      <c r="H48" s="23">
        <f t="shared" si="10"/>
        <v>706931.99</v>
      </c>
      <c r="I48" s="23">
        <f>SUM(I49:I55)</f>
        <v>275365.9</v>
      </c>
      <c r="J48" s="23">
        <f>SUM(J49:J55)</f>
        <v>481776.6</v>
      </c>
      <c r="K48" s="23">
        <f aca="true" t="shared" si="11" ref="K48:K56">SUM(B48:J48)</f>
        <v>8280798.050000001</v>
      </c>
    </row>
    <row r="49" spans="1:11" ht="17.25" customHeight="1">
      <c r="A49" s="35" t="s">
        <v>49</v>
      </c>
      <c r="B49" s="23">
        <f aca="true" t="shared" si="12" ref="B49:H49">ROUND(B30*B7,2)</f>
        <v>784889.38</v>
      </c>
      <c r="C49" s="23">
        <f t="shared" si="12"/>
        <v>1208158.07</v>
      </c>
      <c r="D49" s="23">
        <f t="shared" si="12"/>
        <v>1546081.54</v>
      </c>
      <c r="E49" s="23">
        <f t="shared" si="12"/>
        <v>728160.73</v>
      </c>
      <c r="F49" s="23">
        <f t="shared" si="12"/>
        <v>1101419.19</v>
      </c>
      <c r="G49" s="23">
        <f t="shared" si="12"/>
        <v>1445329.17</v>
      </c>
      <c r="H49" s="23">
        <f t="shared" si="12"/>
        <v>684073.35</v>
      </c>
      <c r="I49" s="23">
        <f>ROUND(I30*I7,2)</f>
        <v>275365.9</v>
      </c>
      <c r="J49" s="23">
        <f>ROUND(J30*J7,2)</f>
        <v>481776.6</v>
      </c>
      <c r="K49" s="23">
        <f t="shared" si="11"/>
        <v>8255253.93</v>
      </c>
    </row>
    <row r="50" spans="1:11" ht="17.25" customHeight="1">
      <c r="A50" s="35" t="s">
        <v>50</v>
      </c>
      <c r="B50" s="19">
        <v>0</v>
      </c>
      <c r="C50" s="23">
        <f>ROUND(C31*C7,2)</f>
        <v>2685.48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2685.48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22858.64</v>
      </c>
      <c r="I53" s="32">
        <f>+I35</f>
        <v>0</v>
      </c>
      <c r="J53" s="32">
        <f>+J35</f>
        <v>0</v>
      </c>
      <c r="K53" s="23">
        <f t="shared" si="11"/>
        <v>22858.64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17074.22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163385.78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-109707</v>
      </c>
      <c r="C60" s="36">
        <f t="shared" si="13"/>
        <v>-159950.31</v>
      </c>
      <c r="D60" s="36">
        <f t="shared" si="13"/>
        <v>-157377.93</v>
      </c>
      <c r="E60" s="36">
        <f t="shared" si="13"/>
        <v>-100205.8</v>
      </c>
      <c r="F60" s="36">
        <f t="shared" si="13"/>
        <v>-111779.65</v>
      </c>
      <c r="G60" s="36">
        <f t="shared" si="13"/>
        <v>-130825.18</v>
      </c>
      <c r="H60" s="36">
        <f t="shared" si="13"/>
        <v>-108453</v>
      </c>
      <c r="I60" s="36">
        <f t="shared" si="13"/>
        <v>-28589.6</v>
      </c>
      <c r="J60" s="36">
        <f t="shared" si="13"/>
        <v>-60871.23</v>
      </c>
      <c r="K60" s="36">
        <f>SUM(B60:J60)</f>
        <v>-967759.7000000001</v>
      </c>
    </row>
    <row r="61" spans="1:11" ht="18.75" customHeight="1">
      <c r="A61" s="16" t="s">
        <v>82</v>
      </c>
      <c r="B61" s="36">
        <f aca="true" t="shared" si="14" ref="B61:J61">B62+B63+B64+B65+B66+B67</f>
        <v>-109707</v>
      </c>
      <c r="C61" s="36">
        <f t="shared" si="14"/>
        <v>-159771</v>
      </c>
      <c r="D61" s="36">
        <f t="shared" si="14"/>
        <v>-156285</v>
      </c>
      <c r="E61" s="36">
        <f t="shared" si="14"/>
        <v>-93153</v>
      </c>
      <c r="F61" s="36">
        <f t="shared" si="14"/>
        <v>-111399</v>
      </c>
      <c r="G61" s="36">
        <f t="shared" si="14"/>
        <v>-130800</v>
      </c>
      <c r="H61" s="36">
        <f t="shared" si="14"/>
        <v>-108453</v>
      </c>
      <c r="I61" s="36">
        <f t="shared" si="14"/>
        <v>-23136</v>
      </c>
      <c r="J61" s="36">
        <f t="shared" si="14"/>
        <v>-51027</v>
      </c>
      <c r="K61" s="36">
        <f aca="true" t="shared" si="15" ref="K61:K92">SUM(B61:J61)</f>
        <v>-943731</v>
      </c>
    </row>
    <row r="62" spans="1:11" ht="18.75" customHeight="1">
      <c r="A62" s="12" t="s">
        <v>83</v>
      </c>
      <c r="B62" s="36">
        <f>-ROUND(B9*$D$3,2)</f>
        <v>-109707</v>
      </c>
      <c r="C62" s="36">
        <f aca="true" t="shared" si="16" ref="C62:J62">-ROUND(C9*$D$3,2)</f>
        <v>-159771</v>
      </c>
      <c r="D62" s="36">
        <f t="shared" si="16"/>
        <v>-156285</v>
      </c>
      <c r="E62" s="36">
        <f t="shared" si="16"/>
        <v>-93153</v>
      </c>
      <c r="F62" s="36">
        <f t="shared" si="16"/>
        <v>-111399</v>
      </c>
      <c r="G62" s="36">
        <f t="shared" si="16"/>
        <v>-130800</v>
      </c>
      <c r="H62" s="36">
        <f t="shared" si="16"/>
        <v>-108453</v>
      </c>
      <c r="I62" s="36">
        <f t="shared" si="16"/>
        <v>-23136</v>
      </c>
      <c r="J62" s="36">
        <f t="shared" si="16"/>
        <v>-51027</v>
      </c>
      <c r="K62" s="36">
        <f t="shared" si="15"/>
        <v>-943731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-179.31</v>
      </c>
      <c r="D68" s="36">
        <f t="shared" si="17"/>
        <v>-1092.93</v>
      </c>
      <c r="E68" s="36">
        <f t="shared" si="17"/>
        <v>-7052.8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-5453.6</v>
      </c>
      <c r="J68" s="36">
        <f t="shared" si="17"/>
        <v>-8845.87</v>
      </c>
      <c r="K68" s="36">
        <f t="shared" si="15"/>
        <v>-23030.340000000004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-6221.35</v>
      </c>
      <c r="F92" s="19">
        <v>0</v>
      </c>
      <c r="G92" s="19">
        <v>0</v>
      </c>
      <c r="H92" s="19">
        <v>0</v>
      </c>
      <c r="I92" s="49">
        <v>-3469.61</v>
      </c>
      <c r="J92" s="49">
        <v>-8845.87</v>
      </c>
      <c r="K92" s="49">
        <f t="shared" si="15"/>
        <v>-18536.83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692256.6</v>
      </c>
      <c r="C97" s="24">
        <f t="shared" si="19"/>
        <v>1073594.21</v>
      </c>
      <c r="D97" s="24">
        <f t="shared" si="19"/>
        <v>1411606.32</v>
      </c>
      <c r="E97" s="24">
        <f t="shared" si="19"/>
        <v>649353.8699999999</v>
      </c>
      <c r="F97" s="24">
        <f t="shared" si="19"/>
        <v>1010460.35</v>
      </c>
      <c r="G97" s="24">
        <f t="shared" si="19"/>
        <v>1342746.41</v>
      </c>
      <c r="H97" s="24">
        <f t="shared" si="19"/>
        <v>616318.74</v>
      </c>
      <c r="I97" s="24">
        <f>+I98+I99</f>
        <v>246776.30000000002</v>
      </c>
      <c r="J97" s="24">
        <f>+J98+J99</f>
        <v>433311.32999999996</v>
      </c>
      <c r="K97" s="49">
        <f t="shared" si="18"/>
        <v>7476424.13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675182.38</v>
      </c>
      <c r="C98" s="24">
        <f t="shared" si="20"/>
        <v>1050893.24</v>
      </c>
      <c r="D98" s="24">
        <f t="shared" si="20"/>
        <v>1388703.61</v>
      </c>
      <c r="E98" s="24">
        <f t="shared" si="20"/>
        <v>627954.9299999999</v>
      </c>
      <c r="F98" s="24">
        <f t="shared" si="20"/>
        <v>989639.5399999999</v>
      </c>
      <c r="G98" s="24">
        <f t="shared" si="20"/>
        <v>1314503.99</v>
      </c>
      <c r="H98" s="24">
        <f t="shared" si="20"/>
        <v>598478.99</v>
      </c>
      <c r="I98" s="24">
        <f t="shared" si="20"/>
        <v>246776.30000000002</v>
      </c>
      <c r="J98" s="24">
        <f t="shared" si="20"/>
        <v>421903.73</v>
      </c>
      <c r="K98" s="49">
        <f t="shared" si="18"/>
        <v>7314036.710000001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17074.22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162387.42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7476424.12</v>
      </c>
      <c r="L105" s="55"/>
    </row>
    <row r="106" spans="1:11" ht="18.75" customHeight="1">
      <c r="A106" s="26" t="s">
        <v>78</v>
      </c>
      <c r="B106" s="27">
        <v>84856.85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84856.85</v>
      </c>
    </row>
    <row r="107" spans="1:11" ht="18.75" customHeight="1">
      <c r="A107" s="26" t="s">
        <v>79</v>
      </c>
      <c r="B107" s="27">
        <v>607399.75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607399.75</v>
      </c>
    </row>
    <row r="108" spans="1:11" ht="18.75" customHeight="1">
      <c r="A108" s="26" t="s">
        <v>80</v>
      </c>
      <c r="B108" s="41">
        <v>0</v>
      </c>
      <c r="C108" s="27">
        <f>+C97</f>
        <v>1073594.21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1073594.21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1411606.32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1411606.32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649353.8699999999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649353.8699999999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189766.79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189766.79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362793.2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362793.2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457900.36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457900.36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393034.81</v>
      </c>
      <c r="H115" s="41">
        <v>0</v>
      </c>
      <c r="I115" s="41">
        <v>0</v>
      </c>
      <c r="J115" s="41">
        <v>0</v>
      </c>
      <c r="K115" s="42">
        <f t="shared" si="22"/>
        <v>393034.81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35035.1</v>
      </c>
      <c r="H116" s="41">
        <v>0</v>
      </c>
      <c r="I116" s="41">
        <v>0</v>
      </c>
      <c r="J116" s="41">
        <v>0</v>
      </c>
      <c r="K116" s="42">
        <f t="shared" si="22"/>
        <v>35035.1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225347.9</v>
      </c>
      <c r="H117" s="41">
        <v>0</v>
      </c>
      <c r="I117" s="41">
        <v>0</v>
      </c>
      <c r="J117" s="41">
        <v>0</v>
      </c>
      <c r="K117" s="42">
        <f t="shared" si="22"/>
        <v>225347.9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178765.47</v>
      </c>
      <c r="H118" s="41">
        <v>0</v>
      </c>
      <c r="I118" s="41">
        <v>0</v>
      </c>
      <c r="J118" s="41">
        <v>0</v>
      </c>
      <c r="K118" s="42">
        <f t="shared" si="22"/>
        <v>178765.47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510563.13</v>
      </c>
      <c r="H119" s="41">
        <v>0</v>
      </c>
      <c r="I119" s="41">
        <v>0</v>
      </c>
      <c r="J119" s="41">
        <v>0</v>
      </c>
      <c r="K119" s="42">
        <f t="shared" si="22"/>
        <v>510563.13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215169.49</v>
      </c>
      <c r="I120" s="41">
        <v>0</v>
      </c>
      <c r="J120" s="41">
        <v>0</v>
      </c>
      <c r="K120" s="42">
        <f t="shared" si="22"/>
        <v>215169.49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401149.24</v>
      </c>
      <c r="I121" s="41">
        <v>0</v>
      </c>
      <c r="J121" s="41">
        <v>0</v>
      </c>
      <c r="K121" s="42">
        <f t="shared" si="22"/>
        <v>401149.24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246776.3</v>
      </c>
      <c r="J122" s="41">
        <v>0</v>
      </c>
      <c r="K122" s="42">
        <f t="shared" si="22"/>
        <v>246776.3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433311.33</v>
      </c>
      <c r="K123" s="45">
        <f t="shared" si="22"/>
        <v>433311.33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2014-08-07T21:26:25Z</dcterms:modified>
  <cp:category/>
  <cp:version/>
  <cp:contentType/>
  <cp:contentStatus/>
</cp:coreProperties>
</file>