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<sst xmlns="http://schemas.openxmlformats.org/spreadsheetml/2006/main" count="127" uniqueCount="127">
  <si>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</si>
  <si>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</si>
  <si>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</si>
  <si>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</si>
  <si>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</si>
  <si>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</si>
  <si>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</si>
  <si>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</si>
  <si>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</si>
  <si>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</si>
  <si>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</si>
  <si>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</si>
  <si>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</si>
  <si>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</si>
  <si>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</si>
  <si>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</si>
  <si>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</si>
  <si>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</si>
  <si>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</si>
  <si>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</si>
  <si>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</si>
  <si>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</si>
  <si>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</si>
  <si>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</si>
  <si>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</si>
  <si>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</si>
  <si>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</si>
  <si>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</si>
  <si>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</si>
  <si>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</si>
  <si>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</si>
  <si>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</si>
  <si>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</si>
  <si>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</si>
  <si>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</si>
  <si>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</si>
  <si>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</si>
  <si>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</si>
  <si>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</si>
  <si>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</si>
  <si>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</si>
  <si>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</si>
  <si>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</si>
  <si>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</si>
  <si>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</si>
  <si>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</si>
  <si>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</si>
  <si>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</si>
  <si>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</si>
  <si>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</si>
  <si>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</si>
  <si>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</si>
  <si>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</si>
  <si>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</si>
  <si>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</si>
  <si>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</si>
  <si>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</si>
  <si>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</si>
  <si>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</si>
  <si>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</si>
  <si>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</si>
  <si>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</si>
  <si>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</si>
  <si>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</si>
  <si>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</si>
  <si>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</si>
  <si>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</si>
  <si>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</si>
  <si>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</si>
  <si>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</si>
  <si>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</si>
  <si>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</si>
  <si>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</si>
  <si>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</si>
  <si>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</si>
  <si>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</si>
  <si>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</si>
  <si>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</si>
  <si>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</si>
  <si>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</si>
  <si>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</si>
  <si>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</si>
  <si>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</si>
  <si>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</si>
  <si>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</si>
  <si>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</si>
  <si>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</si>
  <si>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</si>
  <si>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</si>
  <si>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</si>
  <si>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</si>
  <si>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</si>
  <si>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</si>
  <si>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</si>
  <si>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</si>
  <si>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</si>
  <si>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</si>
  <si>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</si>
  <si>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</si>
  <si>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</si>
  <si>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</si>
  <si>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</si>
  <si>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</si>
  <si>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</si>
  <si>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</si>
  <si>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</si>
  <si>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</si>
  <si>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</si>
  <si>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</si>
  <si>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</si>
  <si>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</si>
  <si>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</si>
  <si>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</si>
  <si>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</si>
  <si>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</si>
  <si>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</si>
  <si>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</si>
  <si>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</si>
  <si>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</si>
  <si>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</si>
  <si>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</si>
  <si>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</si>
  <si>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</si>
  <si>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</si>
  <si>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</si>
  <si>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</si>
  <si>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10/08/14 - VENCIMENTO 15/08/14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</si>
</sst>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F87">
      <selection activeCell="K105" sqref="K105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188508</v>
      </c>
      <c r="C7" s="9">
        <f t="shared" si="0"/>
        <v>244998</v>
      </c>
      <c r="D7" s="9">
        <f t="shared" si="0"/>
        <v>280919</v>
      </c>
      <c r="E7" s="9">
        <f t="shared" si="0"/>
        <v>146754</v>
      </c>
      <c r="F7" s="9">
        <f t="shared" si="0"/>
        <v>260054</v>
      </c>
      <c r="G7" s="9">
        <f t="shared" si="0"/>
        <v>391532</v>
      </c>
      <c r="H7" s="9">
        <f t="shared" si="0"/>
        <v>141472</v>
      </c>
      <c r="I7" s="9">
        <f t="shared" si="0"/>
        <v>28623</v>
      </c>
      <c r="J7" s="9">
        <f t="shared" si="0"/>
        <v>115293</v>
      </c>
      <c r="K7" s="9">
        <f t="shared" si="0"/>
        <v>1798153</v>
      </c>
      <c r="L7" s="53"/>
    </row>
    <row r="8" spans="1:11" ht="17.25" customHeight="1">
      <c r="A8" s="10" t="s">
        <v>121</v>
      </c>
      <c r="B8" s="11">
        <f>B9+B12+B16</f>
        <v>109358</v>
      </c>
      <c r="C8" s="11">
        <f aca="true" t="shared" si="1" ref="C8:J8">C9+C12+C16</f>
        <v>146541</v>
      </c>
      <c r="D8" s="11">
        <f t="shared" si="1"/>
        <v>159488</v>
      </c>
      <c r="E8" s="11">
        <f t="shared" si="1"/>
        <v>86503</v>
      </c>
      <c r="F8" s="11">
        <f t="shared" si="1"/>
        <v>137166</v>
      </c>
      <c r="G8" s="11">
        <f t="shared" si="1"/>
        <v>205023</v>
      </c>
      <c r="H8" s="11">
        <f t="shared" si="1"/>
        <v>86933</v>
      </c>
      <c r="I8" s="11">
        <f t="shared" si="1"/>
        <v>14770</v>
      </c>
      <c r="J8" s="11">
        <f t="shared" si="1"/>
        <v>65304</v>
      </c>
      <c r="K8" s="11">
        <f>SUM(B8:J8)</f>
        <v>1011086</v>
      </c>
    </row>
    <row r="9" spans="1:11" ht="17.25" customHeight="1">
      <c r="A9" s="15" t="s">
        <v>17</v>
      </c>
      <c r="B9" s="13">
        <f>+B10+B11</f>
        <v>25648</v>
      </c>
      <c r="C9" s="13">
        <f aca="true" t="shared" si="2" ref="C9:J9">+C10+C11</f>
        <v>35589</v>
      </c>
      <c r="D9" s="13">
        <f t="shared" si="2"/>
        <v>36963</v>
      </c>
      <c r="E9" s="13">
        <f t="shared" si="2"/>
        <v>19726</v>
      </c>
      <c r="F9" s="13">
        <f t="shared" si="2"/>
        <v>26218</v>
      </c>
      <c r="G9" s="13">
        <f t="shared" si="2"/>
        <v>31156</v>
      </c>
      <c r="H9" s="13">
        <f t="shared" si="2"/>
        <v>20731</v>
      </c>
      <c r="I9" s="13">
        <f t="shared" si="2"/>
        <v>4044</v>
      </c>
      <c r="J9" s="13">
        <f t="shared" si="2"/>
        <v>14326</v>
      </c>
      <c r="K9" s="11">
        <f>SUM(B9:J9)</f>
        <v>214401</v>
      </c>
    </row>
    <row r="10" spans="1:11" ht="17.25" customHeight="1">
      <c r="A10" s="30" t="s">
        <v>18</v>
      </c>
      <c r="B10" s="13">
        <v>25648</v>
      </c>
      <c r="C10" s="13">
        <v>35589</v>
      </c>
      <c r="D10" s="13">
        <v>36963</v>
      </c>
      <c r="E10" s="13">
        <v>19726</v>
      </c>
      <c r="F10" s="13">
        <v>26218</v>
      </c>
      <c r="G10" s="13">
        <v>31156</v>
      </c>
      <c r="H10" s="13">
        <v>20731</v>
      </c>
      <c r="I10" s="13">
        <v>4044</v>
      </c>
      <c r="J10" s="13">
        <v>14326</v>
      </c>
      <c r="K10" s="11">
        <f>SUM(B10:J10)</f>
        <v>214401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81038</v>
      </c>
      <c r="C12" s="17">
        <f t="shared" si="3"/>
        <v>107375</v>
      </c>
      <c r="D12" s="17">
        <f t="shared" si="3"/>
        <v>118862</v>
      </c>
      <c r="E12" s="17">
        <f t="shared" si="3"/>
        <v>64688</v>
      </c>
      <c r="F12" s="17">
        <f t="shared" si="3"/>
        <v>107593</v>
      </c>
      <c r="G12" s="17">
        <f t="shared" si="3"/>
        <v>169145</v>
      </c>
      <c r="H12" s="17">
        <f t="shared" si="3"/>
        <v>64361</v>
      </c>
      <c r="I12" s="17">
        <f t="shared" si="3"/>
        <v>10268</v>
      </c>
      <c r="J12" s="17">
        <f t="shared" si="3"/>
        <v>49333</v>
      </c>
      <c r="K12" s="11">
        <f aca="true" t="shared" si="4" ref="K12:K27">SUM(B12:J12)</f>
        <v>772663</v>
      </c>
    </row>
    <row r="13" spans="1:13" ht="17.25" customHeight="1">
      <c r="A13" s="14" t="s">
        <v>20</v>
      </c>
      <c r="B13" s="13">
        <v>36299</v>
      </c>
      <c r="C13" s="13">
        <v>51722</v>
      </c>
      <c r="D13" s="13">
        <v>57746</v>
      </c>
      <c r="E13" s="13">
        <v>31723</v>
      </c>
      <c r="F13" s="13">
        <v>49086</v>
      </c>
      <c r="G13" s="13">
        <v>72382</v>
      </c>
      <c r="H13" s="13">
        <v>27446</v>
      </c>
      <c r="I13" s="13">
        <v>5438</v>
      </c>
      <c r="J13" s="13">
        <v>24271</v>
      </c>
      <c r="K13" s="11">
        <f t="shared" si="4"/>
        <v>356113</v>
      </c>
      <c r="L13" s="53"/>
      <c r="M13" s="54"/>
    </row>
    <row r="14" spans="1:12" ht="17.25" customHeight="1">
      <c r="A14" s="14" t="s">
        <v>21</v>
      </c>
      <c r="B14" s="13">
        <v>38708</v>
      </c>
      <c r="C14" s="13">
        <v>47184</v>
      </c>
      <c r="D14" s="13">
        <v>52384</v>
      </c>
      <c r="E14" s="13">
        <v>28091</v>
      </c>
      <c r="F14" s="13">
        <v>50891</v>
      </c>
      <c r="G14" s="13">
        <v>87086</v>
      </c>
      <c r="H14" s="13">
        <v>32285</v>
      </c>
      <c r="I14" s="13">
        <v>4066</v>
      </c>
      <c r="J14" s="13">
        <v>21228</v>
      </c>
      <c r="K14" s="11">
        <f t="shared" si="4"/>
        <v>361923</v>
      </c>
      <c r="L14" s="53"/>
    </row>
    <row r="15" spans="1:11" ht="17.25" customHeight="1">
      <c r="A15" s="14" t="s">
        <v>22</v>
      </c>
      <c r="B15" s="13">
        <v>6031</v>
      </c>
      <c r="C15" s="13">
        <v>8469</v>
      </c>
      <c r="D15" s="13">
        <v>8732</v>
      </c>
      <c r="E15" s="13">
        <v>4874</v>
      </c>
      <c r="F15" s="13">
        <v>7616</v>
      </c>
      <c r="G15" s="13">
        <v>9677</v>
      </c>
      <c r="H15" s="13">
        <v>4630</v>
      </c>
      <c r="I15" s="13">
        <v>764</v>
      </c>
      <c r="J15" s="13">
        <v>3834</v>
      </c>
      <c r="K15" s="11">
        <f t="shared" si="4"/>
        <v>54627</v>
      </c>
    </row>
    <row r="16" spans="1:11" ht="17.25" customHeight="1">
      <c r="A16" s="15" t="s">
        <v>117</v>
      </c>
      <c r="B16" s="13">
        <f>B17+B18+B19</f>
        <v>2672</v>
      </c>
      <c r="C16" s="13">
        <f aca="true" t="shared" si="5" ref="C16:J16">C17+C18+C19</f>
        <v>3577</v>
      </c>
      <c r="D16" s="13">
        <f t="shared" si="5"/>
        <v>3663</v>
      </c>
      <c r="E16" s="13">
        <f t="shared" si="5"/>
        <v>2089</v>
      </c>
      <c r="F16" s="13">
        <f t="shared" si="5"/>
        <v>3355</v>
      </c>
      <c r="G16" s="13">
        <f t="shared" si="5"/>
        <v>4722</v>
      </c>
      <c r="H16" s="13">
        <f t="shared" si="5"/>
        <v>1841</v>
      </c>
      <c r="I16" s="13">
        <f t="shared" si="5"/>
        <v>458</v>
      </c>
      <c r="J16" s="13">
        <f t="shared" si="5"/>
        <v>1645</v>
      </c>
      <c r="K16" s="11">
        <f t="shared" si="4"/>
        <v>24022</v>
      </c>
    </row>
    <row r="17" spans="1:11" ht="17.25" customHeight="1">
      <c r="A17" s="14" t="s">
        <v>118</v>
      </c>
      <c r="B17" s="13">
        <v>1477</v>
      </c>
      <c r="C17" s="13">
        <v>1980</v>
      </c>
      <c r="D17" s="13">
        <v>1982</v>
      </c>
      <c r="E17" s="13">
        <v>1204</v>
      </c>
      <c r="F17" s="13">
        <v>1978</v>
      </c>
      <c r="G17" s="13">
        <v>2724</v>
      </c>
      <c r="H17" s="13">
        <v>1113</v>
      </c>
      <c r="I17" s="13">
        <v>284</v>
      </c>
      <c r="J17" s="13">
        <v>912</v>
      </c>
      <c r="K17" s="11">
        <f t="shared" si="4"/>
        <v>13654</v>
      </c>
    </row>
    <row r="18" spans="1:11" ht="17.25" customHeight="1">
      <c r="A18" s="14" t="s">
        <v>119</v>
      </c>
      <c r="B18" s="13">
        <v>105</v>
      </c>
      <c r="C18" s="13">
        <v>126</v>
      </c>
      <c r="D18" s="13">
        <v>154</v>
      </c>
      <c r="E18" s="13">
        <v>79</v>
      </c>
      <c r="F18" s="13">
        <v>133</v>
      </c>
      <c r="G18" s="13">
        <v>372</v>
      </c>
      <c r="H18" s="13">
        <v>122</v>
      </c>
      <c r="I18" s="13">
        <v>12</v>
      </c>
      <c r="J18" s="13">
        <v>48</v>
      </c>
      <c r="K18" s="11">
        <f t="shared" si="4"/>
        <v>1151</v>
      </c>
    </row>
    <row r="19" spans="1:11" ht="17.25" customHeight="1">
      <c r="A19" s="14" t="s">
        <v>120</v>
      </c>
      <c r="B19" s="13">
        <v>1090</v>
      </c>
      <c r="C19" s="13">
        <v>1471</v>
      </c>
      <c r="D19" s="13">
        <v>1527</v>
      </c>
      <c r="E19" s="13">
        <v>806</v>
      </c>
      <c r="F19" s="13">
        <v>1244</v>
      </c>
      <c r="G19" s="13">
        <v>1626</v>
      </c>
      <c r="H19" s="13">
        <v>606</v>
      </c>
      <c r="I19" s="13">
        <v>162</v>
      </c>
      <c r="J19" s="13">
        <v>685</v>
      </c>
      <c r="K19" s="11">
        <f t="shared" si="4"/>
        <v>9217</v>
      </c>
    </row>
    <row r="20" spans="1:11" ht="17.25" customHeight="1">
      <c r="A20" s="16" t="s">
        <v>23</v>
      </c>
      <c r="B20" s="11">
        <f>+B21+B22+B23</f>
        <v>61113</v>
      </c>
      <c r="C20" s="11">
        <f aca="true" t="shared" si="6" ref="C20:J20">+C21+C22+C23</f>
        <v>71791</v>
      </c>
      <c r="D20" s="11">
        <f t="shared" si="6"/>
        <v>87117</v>
      </c>
      <c r="E20" s="11">
        <f t="shared" si="6"/>
        <v>43207</v>
      </c>
      <c r="F20" s="11">
        <f t="shared" si="6"/>
        <v>97781</v>
      </c>
      <c r="G20" s="11">
        <f t="shared" si="6"/>
        <v>160237</v>
      </c>
      <c r="H20" s="11">
        <f t="shared" si="6"/>
        <v>43601</v>
      </c>
      <c r="I20" s="11">
        <f t="shared" si="6"/>
        <v>9165</v>
      </c>
      <c r="J20" s="11">
        <f t="shared" si="6"/>
        <v>33336</v>
      </c>
      <c r="K20" s="11">
        <f t="shared" si="4"/>
        <v>607348</v>
      </c>
    </row>
    <row r="21" spans="1:12" ht="17.25" customHeight="1">
      <c r="A21" s="12" t="s">
        <v>24</v>
      </c>
      <c r="B21" s="13">
        <v>33170</v>
      </c>
      <c r="C21" s="13">
        <v>42845</v>
      </c>
      <c r="D21" s="13">
        <v>51502</v>
      </c>
      <c r="E21" s="13">
        <v>26072</v>
      </c>
      <c r="F21" s="13">
        <v>54027</v>
      </c>
      <c r="G21" s="13">
        <v>79678</v>
      </c>
      <c r="H21" s="13">
        <v>23920</v>
      </c>
      <c r="I21" s="13">
        <v>5910</v>
      </c>
      <c r="J21" s="13">
        <v>19337</v>
      </c>
      <c r="K21" s="11">
        <f t="shared" si="4"/>
        <v>336461</v>
      </c>
      <c r="L21" s="53"/>
    </row>
    <row r="22" spans="1:12" ht="17.25" customHeight="1">
      <c r="A22" s="12" t="s">
        <v>25</v>
      </c>
      <c r="B22" s="13">
        <v>24296</v>
      </c>
      <c r="C22" s="13">
        <v>24589</v>
      </c>
      <c r="D22" s="13">
        <v>30685</v>
      </c>
      <c r="E22" s="13">
        <v>14765</v>
      </c>
      <c r="F22" s="13">
        <v>38433</v>
      </c>
      <c r="G22" s="13">
        <v>73024</v>
      </c>
      <c r="H22" s="13">
        <v>17451</v>
      </c>
      <c r="I22" s="13">
        <v>2744</v>
      </c>
      <c r="J22" s="13">
        <v>11948</v>
      </c>
      <c r="K22" s="11">
        <f t="shared" si="4"/>
        <v>237935</v>
      </c>
      <c r="L22" s="53"/>
    </row>
    <row r="23" spans="1:11" ht="17.25" customHeight="1">
      <c r="A23" s="12" t="s">
        <v>26</v>
      </c>
      <c r="B23" s="13">
        <v>3647</v>
      </c>
      <c r="C23" s="13">
        <v>4357</v>
      </c>
      <c r="D23" s="13">
        <v>4930</v>
      </c>
      <c r="E23" s="13">
        <v>2370</v>
      </c>
      <c r="F23" s="13">
        <v>5321</v>
      </c>
      <c r="G23" s="13">
        <v>7535</v>
      </c>
      <c r="H23" s="13">
        <v>2230</v>
      </c>
      <c r="I23" s="13">
        <v>511</v>
      </c>
      <c r="J23" s="13">
        <v>2051</v>
      </c>
      <c r="K23" s="11">
        <f t="shared" si="4"/>
        <v>32952</v>
      </c>
    </row>
    <row r="24" spans="1:11" ht="17.25" customHeight="1">
      <c r="A24" s="16" t="s">
        <v>27</v>
      </c>
      <c r="B24" s="13">
        <v>18037</v>
      </c>
      <c r="C24" s="13">
        <v>26666</v>
      </c>
      <c r="D24" s="13">
        <v>34314</v>
      </c>
      <c r="E24" s="13">
        <v>17044</v>
      </c>
      <c r="F24" s="13">
        <v>25107</v>
      </c>
      <c r="G24" s="13">
        <v>26272</v>
      </c>
      <c r="H24" s="13">
        <v>10324</v>
      </c>
      <c r="I24" s="13">
        <v>4688</v>
      </c>
      <c r="J24" s="13">
        <v>16653</v>
      </c>
      <c r="K24" s="11">
        <f t="shared" si="4"/>
        <v>179105</v>
      </c>
    </row>
    <row r="25" spans="1:12" ht="17.25" customHeight="1">
      <c r="A25" s="12" t="s">
        <v>28</v>
      </c>
      <c r="B25" s="13">
        <v>11544</v>
      </c>
      <c r="C25" s="13">
        <v>17066</v>
      </c>
      <c r="D25" s="13">
        <v>21961</v>
      </c>
      <c r="E25" s="13">
        <v>10908</v>
      </c>
      <c r="F25" s="13">
        <v>16068</v>
      </c>
      <c r="G25" s="13">
        <v>16814</v>
      </c>
      <c r="H25" s="13">
        <v>6607</v>
      </c>
      <c r="I25" s="13">
        <v>3000</v>
      </c>
      <c r="J25" s="13">
        <v>10658</v>
      </c>
      <c r="K25" s="11">
        <f t="shared" si="4"/>
        <v>114626</v>
      </c>
      <c r="L25" s="53"/>
    </row>
    <row r="26" spans="1:12" ht="17.25" customHeight="1">
      <c r="A26" s="12" t="s">
        <v>29</v>
      </c>
      <c r="B26" s="13">
        <v>6493</v>
      </c>
      <c r="C26" s="13">
        <v>9600</v>
      </c>
      <c r="D26" s="13">
        <v>12353</v>
      </c>
      <c r="E26" s="13">
        <v>6136</v>
      </c>
      <c r="F26" s="13">
        <v>9039</v>
      </c>
      <c r="G26" s="13">
        <v>9458</v>
      </c>
      <c r="H26" s="13">
        <v>3717</v>
      </c>
      <c r="I26" s="13">
        <v>1688</v>
      </c>
      <c r="J26" s="13">
        <v>5995</v>
      </c>
      <c r="K26" s="11">
        <f t="shared" si="4"/>
        <v>64479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614</v>
      </c>
      <c r="I27" s="11">
        <v>0</v>
      </c>
      <c r="J27" s="11">
        <v>0</v>
      </c>
      <c r="K27" s="11">
        <f t="shared" si="4"/>
        <v>614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26236.02</v>
      </c>
      <c r="I35" s="19">
        <v>0</v>
      </c>
      <c r="J35" s="19">
        <v>0</v>
      </c>
      <c r="K35" s="23">
        <f>SUM(B35:J35)</f>
        <v>26236.02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472176.38</v>
      </c>
      <c r="C47" s="22">
        <f aca="true" t="shared" si="9" ref="C47:H47">+C48+C56</f>
        <v>697206.44</v>
      </c>
      <c r="D47" s="22">
        <f t="shared" si="9"/>
        <v>901533.07</v>
      </c>
      <c r="E47" s="22">
        <f t="shared" si="9"/>
        <v>408242.48</v>
      </c>
      <c r="F47" s="22">
        <f t="shared" si="9"/>
        <v>686299</v>
      </c>
      <c r="G47" s="22">
        <f t="shared" si="9"/>
        <v>890160.9600000001</v>
      </c>
      <c r="H47" s="22">
        <f t="shared" si="9"/>
        <v>401179.39</v>
      </c>
      <c r="I47" s="22">
        <f>+I48+I56</f>
        <v>128251.08</v>
      </c>
      <c r="J47" s="22">
        <f>+J48+J56</f>
        <v>318704.87</v>
      </c>
      <c r="K47" s="22">
        <f>SUM(B47:J47)</f>
        <v>4903753.67</v>
      </c>
    </row>
    <row r="48" spans="1:11" ht="17.25" customHeight="1">
      <c r="A48" s="16" t="s">
        <v>48</v>
      </c>
      <c r="B48" s="23">
        <f>SUM(B49:B55)</f>
        <v>455001.76</v>
      </c>
      <c r="C48" s="23">
        <f aca="true" t="shared" si="10" ref="C48:H48">SUM(C49:C55)</f>
        <v>674505.47</v>
      </c>
      <c r="D48" s="23">
        <f t="shared" si="10"/>
        <v>878630.36</v>
      </c>
      <c r="E48" s="23">
        <f t="shared" si="10"/>
        <v>386843.54</v>
      </c>
      <c r="F48" s="23">
        <f t="shared" si="10"/>
        <v>665478.19</v>
      </c>
      <c r="G48" s="23">
        <f t="shared" si="10"/>
        <v>861918.54</v>
      </c>
      <c r="H48" s="23">
        <f t="shared" si="10"/>
        <v>383339.64</v>
      </c>
      <c r="I48" s="23">
        <f>SUM(I49:I55)</f>
        <v>128251.08</v>
      </c>
      <c r="J48" s="23">
        <f>SUM(J49:J55)</f>
        <v>306298.91</v>
      </c>
      <c r="K48" s="23">
        <f aca="true" t="shared" si="11" ref="K48:K56">SUM(B48:J48)</f>
        <v>4740267.49</v>
      </c>
    </row>
    <row r="49" spans="1:11" ht="17.25" customHeight="1">
      <c r="A49" s="35" t="s">
        <v>49</v>
      </c>
      <c r="B49" s="23">
        <f aca="true" t="shared" si="12" ref="B49:H49">ROUND(B30*B7,2)</f>
        <v>455001.76</v>
      </c>
      <c r="C49" s="23">
        <f t="shared" si="12"/>
        <v>673009.51</v>
      </c>
      <c r="D49" s="23">
        <f t="shared" si="12"/>
        <v>878630.36</v>
      </c>
      <c r="E49" s="23">
        <f t="shared" si="12"/>
        <v>386843.54</v>
      </c>
      <c r="F49" s="23">
        <f t="shared" si="12"/>
        <v>665478.19</v>
      </c>
      <c r="G49" s="23">
        <f t="shared" si="12"/>
        <v>861918.54</v>
      </c>
      <c r="H49" s="23">
        <f t="shared" si="12"/>
        <v>357103.62</v>
      </c>
      <c r="I49" s="23">
        <f>ROUND(I30*I7,2)</f>
        <v>128251.08</v>
      </c>
      <c r="J49" s="23">
        <f>ROUND(J30*J7,2)</f>
        <v>306298.91</v>
      </c>
      <c r="K49" s="23">
        <f t="shared" si="11"/>
        <v>4712535.51</v>
      </c>
    </row>
    <row r="50" spans="1:11" ht="17.25" customHeight="1">
      <c r="A50" s="35" t="s">
        <v>50</v>
      </c>
      <c r="B50" s="19">
        <v>0</v>
      </c>
      <c r="C50" s="23">
        <f>ROUND(C31*C7,2)</f>
        <v>1495.96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1495.96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26236.02</v>
      </c>
      <c r="I53" s="32">
        <f>+I35</f>
        <v>0</v>
      </c>
      <c r="J53" s="32">
        <f>+J35</f>
        <v>0</v>
      </c>
      <c r="K53" s="23">
        <f t="shared" si="11"/>
        <v>26236.02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-76944</v>
      </c>
      <c r="C60" s="36">
        <f t="shared" si="13"/>
        <v>-106946.31</v>
      </c>
      <c r="D60" s="36">
        <f t="shared" si="13"/>
        <v>-111981.93</v>
      </c>
      <c r="E60" s="36">
        <f t="shared" si="13"/>
        <v>-63397.86</v>
      </c>
      <c r="F60" s="36">
        <f t="shared" si="13"/>
        <v>-79034.65</v>
      </c>
      <c r="G60" s="36">
        <f t="shared" si="13"/>
        <v>-93493.18</v>
      </c>
      <c r="H60" s="36">
        <f t="shared" si="13"/>
        <v>-62193</v>
      </c>
      <c r="I60" s="36">
        <f t="shared" si="13"/>
        <v>-15731.95</v>
      </c>
      <c r="J60" s="36">
        <f t="shared" si="13"/>
        <v>-49681.18</v>
      </c>
      <c r="K60" s="36">
        <f>SUM(B60:J60)</f>
        <v>-659404.0599999999</v>
      </c>
    </row>
    <row r="61" spans="1:11" ht="18.75" customHeight="1">
      <c r="A61" s="16" t="s">
        <v>82</v>
      </c>
      <c r="B61" s="36">
        <f aca="true" t="shared" si="14" ref="B61:J61">B62+B63+B64+B65+B66+B67</f>
        <v>-76944</v>
      </c>
      <c r="C61" s="36">
        <f t="shared" si="14"/>
        <v>-106767</v>
      </c>
      <c r="D61" s="36">
        <f t="shared" si="14"/>
        <v>-110889</v>
      </c>
      <c r="E61" s="36">
        <f t="shared" si="14"/>
        <v>-59178</v>
      </c>
      <c r="F61" s="36">
        <f t="shared" si="14"/>
        <v>-78654</v>
      </c>
      <c r="G61" s="36">
        <f t="shared" si="14"/>
        <v>-93468</v>
      </c>
      <c r="H61" s="36">
        <f t="shared" si="14"/>
        <v>-62193</v>
      </c>
      <c r="I61" s="36">
        <f t="shared" si="14"/>
        <v>-12132</v>
      </c>
      <c r="J61" s="36">
        <f t="shared" si="14"/>
        <v>-42978</v>
      </c>
      <c r="K61" s="36">
        <f aca="true" t="shared" si="15" ref="K61:K92">SUM(B61:J61)</f>
        <v>-643203</v>
      </c>
    </row>
    <row r="62" spans="1:11" ht="18.75" customHeight="1">
      <c r="A62" s="12" t="s">
        <v>83</v>
      </c>
      <c r="B62" s="36">
        <f>-ROUND(B9*$D$3,2)</f>
        <v>-76944</v>
      </c>
      <c r="C62" s="36">
        <f aca="true" t="shared" si="16" ref="C62:J62">-ROUND(C9*$D$3,2)</f>
        <v>-106767</v>
      </c>
      <c r="D62" s="36">
        <f t="shared" si="16"/>
        <v>-110889</v>
      </c>
      <c r="E62" s="36">
        <f t="shared" si="16"/>
        <v>-59178</v>
      </c>
      <c r="F62" s="36">
        <f t="shared" si="16"/>
        <v>-78654</v>
      </c>
      <c r="G62" s="36">
        <f t="shared" si="16"/>
        <v>-93468</v>
      </c>
      <c r="H62" s="36">
        <f t="shared" si="16"/>
        <v>-62193</v>
      </c>
      <c r="I62" s="36">
        <f t="shared" si="16"/>
        <v>-12132</v>
      </c>
      <c r="J62" s="36">
        <f t="shared" si="16"/>
        <v>-42978</v>
      </c>
      <c r="K62" s="36">
        <f t="shared" si="15"/>
        <v>-643203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-179.31</v>
      </c>
      <c r="D68" s="36">
        <f t="shared" si="17"/>
        <v>-1092.93</v>
      </c>
      <c r="E68" s="36">
        <f t="shared" si="17"/>
        <v>-4219.86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-3599.95</v>
      </c>
      <c r="J68" s="36">
        <f t="shared" si="17"/>
        <v>-5704.82</v>
      </c>
      <c r="K68" s="36">
        <f t="shared" si="15"/>
        <v>-15202.699999999999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-3388.41</v>
      </c>
      <c r="F92" s="19">
        <v>0</v>
      </c>
      <c r="G92" s="19">
        <v>0</v>
      </c>
      <c r="H92" s="19">
        <v>0</v>
      </c>
      <c r="I92" s="49">
        <v>-1615.96</v>
      </c>
      <c r="J92" s="49">
        <v>-5704.82</v>
      </c>
      <c r="K92" s="49">
        <f t="shared" si="15"/>
        <v>-10709.189999999999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395232.38</v>
      </c>
      <c r="C97" s="24">
        <f t="shared" si="19"/>
        <v>590260.1299999999</v>
      </c>
      <c r="D97" s="24">
        <f t="shared" si="19"/>
        <v>789551.1399999999</v>
      </c>
      <c r="E97" s="24">
        <f t="shared" si="19"/>
        <v>344844.62</v>
      </c>
      <c r="F97" s="24">
        <f t="shared" si="19"/>
        <v>607264.35</v>
      </c>
      <c r="G97" s="24">
        <f t="shared" si="19"/>
        <v>796667.78</v>
      </c>
      <c r="H97" s="24">
        <f t="shared" si="19"/>
        <v>338986.39</v>
      </c>
      <c r="I97" s="24">
        <f>+I98+I99</f>
        <v>112519.13</v>
      </c>
      <c r="J97" s="24">
        <f>+J98+J99</f>
        <v>269023.68999999994</v>
      </c>
      <c r="K97" s="49">
        <f t="shared" si="18"/>
        <v>4244349.61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378057.76</v>
      </c>
      <c r="C98" s="24">
        <f t="shared" si="20"/>
        <v>567559.1599999999</v>
      </c>
      <c r="D98" s="24">
        <f t="shared" si="20"/>
        <v>766648.4299999999</v>
      </c>
      <c r="E98" s="24">
        <f t="shared" si="20"/>
        <v>323445.68</v>
      </c>
      <c r="F98" s="24">
        <f t="shared" si="20"/>
        <v>586443.5399999999</v>
      </c>
      <c r="G98" s="24">
        <f t="shared" si="20"/>
        <v>768425.36</v>
      </c>
      <c r="H98" s="24">
        <f t="shared" si="20"/>
        <v>321146.64</v>
      </c>
      <c r="I98" s="24">
        <f t="shared" si="20"/>
        <v>112519.13</v>
      </c>
      <c r="J98" s="24">
        <f t="shared" si="20"/>
        <v>257616.08999999997</v>
      </c>
      <c r="K98" s="49">
        <f t="shared" si="18"/>
        <v>4081861.7899999996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4244349.62</v>
      </c>
      <c r="L105" s="55"/>
    </row>
    <row r="106" spans="1:11" ht="18.75" customHeight="1">
      <c r="A106" s="26" t="s">
        <v>78</v>
      </c>
      <c r="B106" s="27">
        <v>49673.8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49673.8</v>
      </c>
    </row>
    <row r="107" spans="1:11" ht="18.75" customHeight="1">
      <c r="A107" s="26" t="s">
        <v>79</v>
      </c>
      <c r="B107" s="27">
        <v>345558.58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345558.58</v>
      </c>
    </row>
    <row r="108" spans="1:11" ht="18.75" customHeight="1">
      <c r="A108" s="26" t="s">
        <v>80</v>
      </c>
      <c r="B108" s="41">
        <v>0</v>
      </c>
      <c r="C108" s="27">
        <f>+C97</f>
        <v>590260.1299999999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590260.1299999999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789551.1399999999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789551.1399999999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344844.62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344844.62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114589.04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114589.04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214479.54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214479.54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278195.77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278195.77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223183.23</v>
      </c>
      <c r="H115" s="41">
        <v>0</v>
      </c>
      <c r="I115" s="41">
        <v>0</v>
      </c>
      <c r="J115" s="41">
        <v>0</v>
      </c>
      <c r="K115" s="42">
        <f t="shared" si="22"/>
        <v>223183.23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24136.11</v>
      </c>
      <c r="H116" s="41">
        <v>0</v>
      </c>
      <c r="I116" s="41">
        <v>0</v>
      </c>
      <c r="J116" s="41">
        <v>0</v>
      </c>
      <c r="K116" s="42">
        <f t="shared" si="22"/>
        <v>24136.11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134999.72</v>
      </c>
      <c r="H117" s="41">
        <v>0</v>
      </c>
      <c r="I117" s="41">
        <v>0</v>
      </c>
      <c r="J117" s="41">
        <v>0</v>
      </c>
      <c r="K117" s="42">
        <f t="shared" si="22"/>
        <v>134999.72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111656.05</v>
      </c>
      <c r="H118" s="41">
        <v>0</v>
      </c>
      <c r="I118" s="41">
        <v>0</v>
      </c>
      <c r="J118" s="41">
        <v>0</v>
      </c>
      <c r="K118" s="42">
        <f t="shared" si="22"/>
        <v>111656.05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302692.67</v>
      </c>
      <c r="H119" s="41">
        <v>0</v>
      </c>
      <c r="I119" s="41">
        <v>0</v>
      </c>
      <c r="J119" s="41">
        <v>0</v>
      </c>
      <c r="K119" s="42">
        <f t="shared" si="22"/>
        <v>302692.67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115647.82</v>
      </c>
      <c r="I120" s="41">
        <v>0</v>
      </c>
      <c r="J120" s="41">
        <v>0</v>
      </c>
      <c r="K120" s="42">
        <f t="shared" si="22"/>
        <v>115647.82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223338.58</v>
      </c>
      <c r="I121" s="41">
        <v>0</v>
      </c>
      <c r="J121" s="41">
        <v>0</v>
      </c>
      <c r="K121" s="42">
        <f t="shared" si="22"/>
        <v>223338.58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112519.13</v>
      </c>
      <c r="J122" s="41">
        <v>0</v>
      </c>
      <c r="K122" s="42">
        <f t="shared" si="22"/>
        <v>112519.13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269023.69</v>
      </c>
      <c r="K123" s="45">
        <f t="shared" si="22"/>
        <v>269023.69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2014-08-14T20:21:46Z</dcterms:modified>
  <cp:category/>
  <cp:version/>
  <cp:contentType/>
  <cp:contentStatus/>
</cp:coreProperties>
</file>