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<sst xmlns="http://schemas.openxmlformats.org/spreadsheetml/2006/main" count="127" uniqueCount="127">
  <si>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</si>
  <si>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</si>
  <si>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</si>
  <si>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</si>
  <si>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</si>
  <si>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</si>
  <si>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</si>
  <si>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</si>
  <si>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</si>
  <si>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</si>
  <si>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</si>
  <si>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</si>
  <si>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</si>
  <si>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</si>
  <si>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</si>
  <si>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</si>
  <si>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</si>
  <si>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</si>
  <si>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</si>
  <si>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</si>
  <si>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</si>
  <si>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</si>
  <si>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</si>
  <si>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</si>
  <si>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</si>
  <si>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</si>
  <si>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</si>
  <si>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</si>
  <si>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</si>
  <si>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</si>
  <si>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</si>
  <si>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</si>
  <si>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</si>
  <si>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</si>
  <si>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</si>
  <si>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</si>
  <si>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</si>
  <si>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</si>
  <si>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</si>
  <si>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</si>
  <si>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</si>
  <si>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</si>
  <si>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</si>
  <si>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</si>
  <si>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</si>
  <si>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</si>
  <si>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</si>
  <si>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</si>
  <si>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</si>
  <si>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</si>
  <si>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</si>
  <si>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</si>
  <si>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</si>
  <si>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</si>
  <si>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</si>
  <si>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</si>
  <si>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</si>
  <si>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</si>
  <si>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</si>
  <si>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</si>
  <si>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</si>
  <si>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</si>
  <si>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</si>
  <si>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</si>
  <si>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</si>
  <si>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</si>
  <si>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</si>
  <si>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</si>
  <si>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</si>
  <si>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</si>
  <si>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</si>
  <si>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</si>
  <si>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</si>
  <si>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</si>
  <si>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</si>
  <si>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</si>
  <si>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</si>
  <si>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</si>
  <si>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</si>
  <si>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</si>
  <si>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</si>
  <si>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</si>
  <si>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</si>
  <si>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</si>
  <si>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</si>
  <si>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</si>
  <si>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</si>
  <si>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</si>
  <si>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</si>
  <si>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</si>
  <si>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</si>
  <si>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</si>
  <si>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</si>
  <si>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</si>
  <si>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</si>
  <si>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</si>
  <si>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</si>
  <si>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</si>
  <si>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</si>
  <si>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</si>
  <si>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</si>
  <si>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</si>
  <si>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</si>
  <si>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</si>
  <si>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</si>
  <si>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</si>
  <si>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</si>
  <si>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</si>
  <si>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</si>
  <si>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</si>
  <si>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</si>
  <si>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</si>
  <si>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</si>
  <si>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</si>
  <si>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</si>
  <si>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</si>
  <si>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</si>
  <si>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</si>
  <si>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</si>
  <si>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</si>
  <si>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</si>
  <si>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</si>
  <si>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</si>
  <si>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</si>
  <si>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</si>
  <si>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</si>
  <si>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29/08/14 - VENCIMENTO 05/09/14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</si>
</sst>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584482</v>
      </c>
      <c r="C7" s="9">
        <f t="shared" si="0"/>
        <v>792018</v>
      </c>
      <c r="D7" s="9">
        <f t="shared" si="0"/>
        <v>817526</v>
      </c>
      <c r="E7" s="9">
        <f t="shared" si="0"/>
        <v>543163</v>
      </c>
      <c r="F7" s="9">
        <f t="shared" si="0"/>
        <v>742884</v>
      </c>
      <c r="G7" s="9">
        <f t="shared" si="0"/>
        <v>1201926</v>
      </c>
      <c r="H7" s="9">
        <f t="shared" si="0"/>
        <v>561791</v>
      </c>
      <c r="I7" s="9">
        <f t="shared" si="0"/>
        <v>120512</v>
      </c>
      <c r="J7" s="9">
        <f t="shared" si="0"/>
        <v>304675</v>
      </c>
      <c r="K7" s="9">
        <f t="shared" si="0"/>
        <v>5668977</v>
      </c>
      <c r="L7" s="53"/>
    </row>
    <row r="8" spans="1:11" ht="17.25" customHeight="1">
      <c r="A8" s="10" t="s">
        <v>121</v>
      </c>
      <c r="B8" s="11">
        <f>B9+B12+B16</f>
        <v>348401</v>
      </c>
      <c r="C8" s="11">
        <f aca="true" t="shared" si="1" ref="C8:J8">C9+C12+C16</f>
        <v>480697</v>
      </c>
      <c r="D8" s="11">
        <f t="shared" si="1"/>
        <v>465443</v>
      </c>
      <c r="E8" s="11">
        <f t="shared" si="1"/>
        <v>322850</v>
      </c>
      <c r="F8" s="11">
        <f t="shared" si="1"/>
        <v>418604</v>
      </c>
      <c r="G8" s="11">
        <f t="shared" si="1"/>
        <v>657784</v>
      </c>
      <c r="H8" s="11">
        <f t="shared" si="1"/>
        <v>348483</v>
      </c>
      <c r="I8" s="11">
        <f t="shared" si="1"/>
        <v>65244</v>
      </c>
      <c r="J8" s="11">
        <f t="shared" si="1"/>
        <v>170713</v>
      </c>
      <c r="K8" s="11">
        <f>SUM(B8:J8)</f>
        <v>3278219</v>
      </c>
    </row>
    <row r="9" spans="1:11" ht="17.25" customHeight="1">
      <c r="A9" s="15" t="s">
        <v>17</v>
      </c>
      <c r="B9" s="13">
        <f>+B10+B11</f>
        <v>51841</v>
      </c>
      <c r="C9" s="13">
        <f aca="true" t="shared" si="2" ref="C9:J9">+C10+C11</f>
        <v>74086</v>
      </c>
      <c r="D9" s="13">
        <f t="shared" si="2"/>
        <v>64697</v>
      </c>
      <c r="E9" s="13">
        <f t="shared" si="2"/>
        <v>46172</v>
      </c>
      <c r="F9" s="13">
        <f t="shared" si="2"/>
        <v>54609</v>
      </c>
      <c r="G9" s="13">
        <f t="shared" si="2"/>
        <v>66205</v>
      </c>
      <c r="H9" s="13">
        <f t="shared" si="2"/>
        <v>61696</v>
      </c>
      <c r="I9" s="13">
        <f t="shared" si="2"/>
        <v>11205</v>
      </c>
      <c r="J9" s="13">
        <f t="shared" si="2"/>
        <v>21258</v>
      </c>
      <c r="K9" s="11">
        <f>SUM(B9:J9)</f>
        <v>451769</v>
      </c>
    </row>
    <row r="10" spans="1:11" ht="17.25" customHeight="1">
      <c r="A10" s="30" t="s">
        <v>18</v>
      </c>
      <c r="B10" s="13">
        <v>51841</v>
      </c>
      <c r="C10" s="13">
        <v>74086</v>
      </c>
      <c r="D10" s="13">
        <v>64697</v>
      </c>
      <c r="E10" s="13">
        <v>46172</v>
      </c>
      <c r="F10" s="13">
        <v>54609</v>
      </c>
      <c r="G10" s="13">
        <v>66205</v>
      </c>
      <c r="H10" s="13">
        <v>61696</v>
      </c>
      <c r="I10" s="13">
        <v>11205</v>
      </c>
      <c r="J10" s="13">
        <v>21258</v>
      </c>
      <c r="K10" s="11">
        <f>SUM(B10:J10)</f>
        <v>451769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286660</v>
      </c>
      <c r="C12" s="17">
        <f t="shared" si="3"/>
        <v>392401</v>
      </c>
      <c r="D12" s="17">
        <f t="shared" si="3"/>
        <v>387988</v>
      </c>
      <c r="E12" s="17">
        <f t="shared" si="3"/>
        <v>267994</v>
      </c>
      <c r="F12" s="17">
        <f t="shared" si="3"/>
        <v>352250</v>
      </c>
      <c r="G12" s="17">
        <f t="shared" si="3"/>
        <v>573342</v>
      </c>
      <c r="H12" s="17">
        <f t="shared" si="3"/>
        <v>277753</v>
      </c>
      <c r="I12" s="17">
        <f t="shared" si="3"/>
        <v>51800</v>
      </c>
      <c r="J12" s="17">
        <f t="shared" si="3"/>
        <v>144748</v>
      </c>
      <c r="K12" s="11">
        <f aca="true" t="shared" si="4" ref="K12:K27">SUM(B12:J12)</f>
        <v>2734936</v>
      </c>
    </row>
    <row r="13" spans="1:13" ht="17.25" customHeight="1">
      <c r="A13" s="14" t="s">
        <v>20</v>
      </c>
      <c r="B13" s="13">
        <v>133400</v>
      </c>
      <c r="C13" s="13">
        <v>193622</v>
      </c>
      <c r="D13" s="13">
        <v>197875</v>
      </c>
      <c r="E13" s="13">
        <v>134283</v>
      </c>
      <c r="F13" s="13">
        <v>176022</v>
      </c>
      <c r="G13" s="13">
        <v>276084</v>
      </c>
      <c r="H13" s="13">
        <v>128847</v>
      </c>
      <c r="I13" s="13">
        <v>27811</v>
      </c>
      <c r="J13" s="13">
        <v>74754</v>
      </c>
      <c r="K13" s="11">
        <f t="shared" si="4"/>
        <v>1342698</v>
      </c>
      <c r="L13" s="53"/>
      <c r="M13" s="54"/>
    </row>
    <row r="14" spans="1:12" ht="17.25" customHeight="1">
      <c r="A14" s="14" t="s">
        <v>21</v>
      </c>
      <c r="B14" s="13">
        <v>124848</v>
      </c>
      <c r="C14" s="13">
        <v>156669</v>
      </c>
      <c r="D14" s="13">
        <v>150905</v>
      </c>
      <c r="E14" s="13">
        <v>108956</v>
      </c>
      <c r="F14" s="13">
        <v>143896</v>
      </c>
      <c r="G14" s="13">
        <v>252641</v>
      </c>
      <c r="H14" s="13">
        <v>120797</v>
      </c>
      <c r="I14" s="13">
        <v>17992</v>
      </c>
      <c r="J14" s="13">
        <v>56127</v>
      </c>
      <c r="K14" s="11">
        <f t="shared" si="4"/>
        <v>1132831</v>
      </c>
      <c r="L14" s="53"/>
    </row>
    <row r="15" spans="1:11" ht="17.25" customHeight="1">
      <c r="A15" s="14" t="s">
        <v>22</v>
      </c>
      <c r="B15" s="13">
        <v>28412</v>
      </c>
      <c r="C15" s="13">
        <v>42110</v>
      </c>
      <c r="D15" s="13">
        <v>39208</v>
      </c>
      <c r="E15" s="13">
        <v>24755</v>
      </c>
      <c r="F15" s="13">
        <v>32332</v>
      </c>
      <c r="G15" s="13">
        <v>44617</v>
      </c>
      <c r="H15" s="13">
        <v>28109</v>
      </c>
      <c r="I15" s="13">
        <v>5997</v>
      </c>
      <c r="J15" s="13">
        <v>13867</v>
      </c>
      <c r="K15" s="11">
        <f t="shared" si="4"/>
        <v>259407</v>
      </c>
    </row>
    <row r="16" spans="1:11" ht="17.25" customHeight="1">
      <c r="A16" s="15" t="s">
        <v>117</v>
      </c>
      <c r="B16" s="13">
        <f>B17+B18+B19</f>
        <v>9900</v>
      </c>
      <c r="C16" s="13">
        <f aca="true" t="shared" si="5" ref="C16:J16">C17+C18+C19</f>
        <v>14210</v>
      </c>
      <c r="D16" s="13">
        <f t="shared" si="5"/>
        <v>12758</v>
      </c>
      <c r="E16" s="13">
        <f t="shared" si="5"/>
        <v>8684</v>
      </c>
      <c r="F16" s="13">
        <f t="shared" si="5"/>
        <v>11745</v>
      </c>
      <c r="G16" s="13">
        <f t="shared" si="5"/>
        <v>18237</v>
      </c>
      <c r="H16" s="13">
        <f t="shared" si="5"/>
        <v>9034</v>
      </c>
      <c r="I16" s="13">
        <f t="shared" si="5"/>
        <v>2239</v>
      </c>
      <c r="J16" s="13">
        <f t="shared" si="5"/>
        <v>4707</v>
      </c>
      <c r="K16" s="11">
        <f t="shared" si="4"/>
        <v>91514</v>
      </c>
    </row>
    <row r="17" spans="1:11" ht="17.25" customHeight="1">
      <c r="A17" s="14" t="s">
        <v>118</v>
      </c>
      <c r="B17" s="13">
        <v>4143</v>
      </c>
      <c r="C17" s="13">
        <v>6089</v>
      </c>
      <c r="D17" s="13">
        <v>5346</v>
      </c>
      <c r="E17" s="13">
        <v>4026</v>
      </c>
      <c r="F17" s="13">
        <v>5306</v>
      </c>
      <c r="G17" s="13">
        <v>8571</v>
      </c>
      <c r="H17" s="13">
        <v>4343</v>
      </c>
      <c r="I17" s="13">
        <v>1016</v>
      </c>
      <c r="J17" s="13">
        <v>2081</v>
      </c>
      <c r="K17" s="11">
        <f t="shared" si="4"/>
        <v>40921</v>
      </c>
    </row>
    <row r="18" spans="1:11" ht="17.25" customHeight="1">
      <c r="A18" s="14" t="s">
        <v>119</v>
      </c>
      <c r="B18" s="13">
        <v>263</v>
      </c>
      <c r="C18" s="13">
        <v>391</v>
      </c>
      <c r="D18" s="13">
        <v>368</v>
      </c>
      <c r="E18" s="13">
        <v>330</v>
      </c>
      <c r="F18" s="13">
        <v>383</v>
      </c>
      <c r="G18" s="13">
        <v>793</v>
      </c>
      <c r="H18" s="13">
        <v>349</v>
      </c>
      <c r="I18" s="13">
        <v>89</v>
      </c>
      <c r="J18" s="13">
        <v>159</v>
      </c>
      <c r="K18" s="11">
        <f t="shared" si="4"/>
        <v>3125</v>
      </c>
    </row>
    <row r="19" spans="1:11" ht="17.25" customHeight="1">
      <c r="A19" s="14" t="s">
        <v>120</v>
      </c>
      <c r="B19" s="13">
        <v>5494</v>
      </c>
      <c r="C19" s="13">
        <v>7730</v>
      </c>
      <c r="D19" s="13">
        <v>7044</v>
      </c>
      <c r="E19" s="13">
        <v>4328</v>
      </c>
      <c r="F19" s="13">
        <v>6056</v>
      </c>
      <c r="G19" s="13">
        <v>8873</v>
      </c>
      <c r="H19" s="13">
        <v>4342</v>
      </c>
      <c r="I19" s="13">
        <v>1134</v>
      </c>
      <c r="J19" s="13">
        <v>2467</v>
      </c>
      <c r="K19" s="11">
        <f t="shared" si="4"/>
        <v>47468</v>
      </c>
    </row>
    <row r="20" spans="1:11" ht="17.25" customHeight="1">
      <c r="A20" s="16" t="s">
        <v>23</v>
      </c>
      <c r="B20" s="11">
        <f>+B21+B22+B23</f>
        <v>188318</v>
      </c>
      <c r="C20" s="11">
        <f aca="true" t="shared" si="6" ref="C20:J20">+C21+C22+C23</f>
        <v>233809</v>
      </c>
      <c r="D20" s="11">
        <f t="shared" si="6"/>
        <v>259115</v>
      </c>
      <c r="E20" s="11">
        <f t="shared" si="6"/>
        <v>166527</v>
      </c>
      <c r="F20" s="11">
        <f t="shared" si="6"/>
        <v>259542</v>
      </c>
      <c r="G20" s="11">
        <f t="shared" si="6"/>
        <v>467207</v>
      </c>
      <c r="H20" s="11">
        <f t="shared" si="6"/>
        <v>168263</v>
      </c>
      <c r="I20" s="11">
        <f t="shared" si="6"/>
        <v>39448</v>
      </c>
      <c r="J20" s="11">
        <f t="shared" si="6"/>
        <v>93789</v>
      </c>
      <c r="K20" s="11">
        <f t="shared" si="4"/>
        <v>1876018</v>
      </c>
    </row>
    <row r="21" spans="1:12" ht="17.25" customHeight="1">
      <c r="A21" s="12" t="s">
        <v>24</v>
      </c>
      <c r="B21" s="13">
        <v>100950</v>
      </c>
      <c r="C21" s="13">
        <v>135495</v>
      </c>
      <c r="D21" s="13">
        <v>152095</v>
      </c>
      <c r="E21" s="13">
        <v>96850</v>
      </c>
      <c r="F21" s="13">
        <v>148468</v>
      </c>
      <c r="G21" s="13">
        <v>251860</v>
      </c>
      <c r="H21" s="13">
        <v>95210</v>
      </c>
      <c r="I21" s="13">
        <v>24113</v>
      </c>
      <c r="J21" s="13">
        <v>54813</v>
      </c>
      <c r="K21" s="11">
        <f t="shared" si="4"/>
        <v>1059854</v>
      </c>
      <c r="L21" s="53"/>
    </row>
    <row r="22" spans="1:12" ht="17.25" customHeight="1">
      <c r="A22" s="12" t="s">
        <v>25</v>
      </c>
      <c r="B22" s="13">
        <v>71693</v>
      </c>
      <c r="C22" s="13">
        <v>78116</v>
      </c>
      <c r="D22" s="13">
        <v>85275</v>
      </c>
      <c r="E22" s="13">
        <v>57798</v>
      </c>
      <c r="F22" s="13">
        <v>91623</v>
      </c>
      <c r="G22" s="13">
        <v>185041</v>
      </c>
      <c r="H22" s="13">
        <v>60282</v>
      </c>
      <c r="I22" s="13">
        <v>11988</v>
      </c>
      <c r="J22" s="13">
        <v>31111</v>
      </c>
      <c r="K22" s="11">
        <f t="shared" si="4"/>
        <v>672927</v>
      </c>
      <c r="L22" s="53"/>
    </row>
    <row r="23" spans="1:11" ht="17.25" customHeight="1">
      <c r="A23" s="12" t="s">
        <v>26</v>
      </c>
      <c r="B23" s="13">
        <v>15675</v>
      </c>
      <c r="C23" s="13">
        <v>20198</v>
      </c>
      <c r="D23" s="13">
        <v>21745</v>
      </c>
      <c r="E23" s="13">
        <v>11879</v>
      </c>
      <c r="F23" s="13">
        <v>19451</v>
      </c>
      <c r="G23" s="13">
        <v>30306</v>
      </c>
      <c r="H23" s="13">
        <v>12771</v>
      </c>
      <c r="I23" s="13">
        <v>3347</v>
      </c>
      <c r="J23" s="13">
        <v>7865</v>
      </c>
      <c r="K23" s="11">
        <f t="shared" si="4"/>
        <v>143237</v>
      </c>
    </row>
    <row r="24" spans="1:11" ht="17.25" customHeight="1">
      <c r="A24" s="16" t="s">
        <v>27</v>
      </c>
      <c r="B24" s="13">
        <v>47763</v>
      </c>
      <c r="C24" s="13">
        <v>77512</v>
      </c>
      <c r="D24" s="13">
        <v>92968</v>
      </c>
      <c r="E24" s="13">
        <v>53786</v>
      </c>
      <c r="F24" s="13">
        <v>64738</v>
      </c>
      <c r="G24" s="13">
        <v>76935</v>
      </c>
      <c r="H24" s="13">
        <v>38149</v>
      </c>
      <c r="I24" s="13">
        <v>15820</v>
      </c>
      <c r="J24" s="13">
        <v>40173</v>
      </c>
      <c r="K24" s="11">
        <f t="shared" si="4"/>
        <v>507844</v>
      </c>
    </row>
    <row r="25" spans="1:12" ht="17.25" customHeight="1">
      <c r="A25" s="12" t="s">
        <v>28</v>
      </c>
      <c r="B25" s="13">
        <v>30568</v>
      </c>
      <c r="C25" s="13">
        <v>49608</v>
      </c>
      <c r="D25" s="13">
        <v>59500</v>
      </c>
      <c r="E25" s="13">
        <v>34423</v>
      </c>
      <c r="F25" s="13">
        <v>41432</v>
      </c>
      <c r="G25" s="13">
        <v>49238</v>
      </c>
      <c r="H25" s="13">
        <v>24415</v>
      </c>
      <c r="I25" s="13">
        <v>10125</v>
      </c>
      <c r="J25" s="13">
        <v>25711</v>
      </c>
      <c r="K25" s="11">
        <f t="shared" si="4"/>
        <v>325020</v>
      </c>
      <c r="L25" s="53"/>
    </row>
    <row r="26" spans="1:12" ht="17.25" customHeight="1">
      <c r="A26" s="12" t="s">
        <v>29</v>
      </c>
      <c r="B26" s="13">
        <v>17195</v>
      </c>
      <c r="C26" s="13">
        <v>27904</v>
      </c>
      <c r="D26" s="13">
        <v>33468</v>
      </c>
      <c r="E26" s="13">
        <v>19363</v>
      </c>
      <c r="F26" s="13">
        <v>23306</v>
      </c>
      <c r="G26" s="13">
        <v>27697</v>
      </c>
      <c r="H26" s="13">
        <v>13734</v>
      </c>
      <c r="I26" s="13">
        <v>5695</v>
      </c>
      <c r="J26" s="13">
        <v>14462</v>
      </c>
      <c r="K26" s="11">
        <f t="shared" si="4"/>
        <v>182824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6896</v>
      </c>
      <c r="I27" s="11">
        <v>0</v>
      </c>
      <c r="J27" s="11">
        <v>0</v>
      </c>
      <c r="K27" s="11">
        <f t="shared" si="4"/>
        <v>6896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10379</v>
      </c>
      <c r="I35" s="19">
        <v>0</v>
      </c>
      <c r="J35" s="19">
        <v>0</v>
      </c>
      <c r="K35" s="23">
        <f>SUM(B35:J35)</f>
        <v>10379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1427938.82</v>
      </c>
      <c r="C47" s="22">
        <f aca="true" t="shared" si="9" ref="C47:H47">+C48+C56</f>
        <v>2203210.4800000004</v>
      </c>
      <c r="D47" s="22">
        <f t="shared" si="9"/>
        <v>2579878.78</v>
      </c>
      <c r="E47" s="22">
        <f t="shared" si="9"/>
        <v>1453176.6099999999</v>
      </c>
      <c r="F47" s="22">
        <f t="shared" si="9"/>
        <v>1921860.97</v>
      </c>
      <c r="G47" s="22">
        <f t="shared" si="9"/>
        <v>2674162.32</v>
      </c>
      <c r="H47" s="22">
        <f t="shared" si="9"/>
        <v>1446291.59</v>
      </c>
      <c r="I47" s="22">
        <f>+I48+I56</f>
        <v>539978.12</v>
      </c>
      <c r="J47" s="22">
        <f>+J48+J56</f>
        <v>822700.23</v>
      </c>
      <c r="K47" s="22">
        <f>SUM(B47:J47)</f>
        <v>15069197.92</v>
      </c>
    </row>
    <row r="48" spans="1:11" ht="17.25" customHeight="1">
      <c r="A48" s="16" t="s">
        <v>48</v>
      </c>
      <c r="B48" s="23">
        <f>SUM(B49:B55)</f>
        <v>1410764.2</v>
      </c>
      <c r="C48" s="23">
        <f aca="true" t="shared" si="10" ref="C48:H48">SUM(C49:C55)</f>
        <v>2180509.5100000002</v>
      </c>
      <c r="D48" s="23">
        <f t="shared" si="10"/>
        <v>2556976.07</v>
      </c>
      <c r="E48" s="23">
        <f t="shared" si="10"/>
        <v>1431777.67</v>
      </c>
      <c r="F48" s="23">
        <f t="shared" si="10"/>
        <v>1901040.16</v>
      </c>
      <c r="G48" s="23">
        <f t="shared" si="10"/>
        <v>2645919.9</v>
      </c>
      <c r="H48" s="23">
        <f t="shared" si="10"/>
        <v>1428451.84</v>
      </c>
      <c r="I48" s="23">
        <f>SUM(I49:I55)</f>
        <v>539978.12</v>
      </c>
      <c r="J48" s="23">
        <f>SUM(J49:J55)</f>
        <v>809430.07</v>
      </c>
      <c r="K48" s="23">
        <f aca="true" t="shared" si="11" ref="K48:K56">SUM(B48:J48)</f>
        <v>14904847.54</v>
      </c>
    </row>
    <row r="49" spans="1:11" ht="17.25" customHeight="1">
      <c r="A49" s="35" t="s">
        <v>49</v>
      </c>
      <c r="B49" s="23">
        <f aca="true" t="shared" si="12" ref="B49:H49">ROUND(B30*B7,2)</f>
        <v>1410764.2</v>
      </c>
      <c r="C49" s="23">
        <f t="shared" si="12"/>
        <v>2175673.45</v>
      </c>
      <c r="D49" s="23">
        <f t="shared" si="12"/>
        <v>2556976.07</v>
      </c>
      <c r="E49" s="23">
        <f t="shared" si="12"/>
        <v>1431777.67</v>
      </c>
      <c r="F49" s="23">
        <f t="shared" si="12"/>
        <v>1901040.16</v>
      </c>
      <c r="G49" s="23">
        <f t="shared" si="12"/>
        <v>2645919.9</v>
      </c>
      <c r="H49" s="23">
        <f t="shared" si="12"/>
        <v>1418072.84</v>
      </c>
      <c r="I49" s="23">
        <f>ROUND(I30*I7,2)</f>
        <v>539978.12</v>
      </c>
      <c r="J49" s="23">
        <f>ROUND(J30*J7,2)</f>
        <v>809430.07</v>
      </c>
      <c r="K49" s="23">
        <f t="shared" si="11"/>
        <v>14889632.48</v>
      </c>
    </row>
    <row r="50" spans="1:11" ht="17.25" customHeight="1">
      <c r="A50" s="35" t="s">
        <v>50</v>
      </c>
      <c r="B50" s="19">
        <v>0</v>
      </c>
      <c r="C50" s="23">
        <f>ROUND(C31*C7,2)</f>
        <v>4836.06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4836.06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10379</v>
      </c>
      <c r="I53" s="32">
        <f>+I35</f>
        <v>0</v>
      </c>
      <c r="J53" s="32">
        <f>+J35</f>
        <v>0</v>
      </c>
      <c r="K53" s="23">
        <f t="shared" si="11"/>
        <v>10379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13270.16</v>
      </c>
      <c r="K56" s="37">
        <f t="shared" si="11"/>
        <v>164350.37999999998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-262840.94</v>
      </c>
      <c r="C60" s="36">
        <f t="shared" si="13"/>
        <v>-232715.23</v>
      </c>
      <c r="D60" s="36">
        <f t="shared" si="13"/>
        <v>-329405.11</v>
      </c>
      <c r="E60" s="36">
        <f t="shared" si="13"/>
        <v>-410393.92</v>
      </c>
      <c r="F60" s="36">
        <f t="shared" si="13"/>
        <v>-300600.11</v>
      </c>
      <c r="G60" s="36">
        <f t="shared" si="13"/>
        <v>-455889.67000000004</v>
      </c>
      <c r="H60" s="36">
        <f t="shared" si="13"/>
        <v>-230327.41999999998</v>
      </c>
      <c r="I60" s="36">
        <f t="shared" si="13"/>
        <v>-79260.43</v>
      </c>
      <c r="J60" s="36">
        <f t="shared" si="13"/>
        <v>-110827.52</v>
      </c>
      <c r="K60" s="36">
        <f>SUM(B60:J60)</f>
        <v>-2412260.35</v>
      </c>
    </row>
    <row r="61" spans="1:11" ht="18.75" customHeight="1">
      <c r="A61" s="16" t="s">
        <v>82</v>
      </c>
      <c r="B61" s="36">
        <f aca="true" t="shared" si="14" ref="B61:J61">B62+B63+B64+B65+B66+B67</f>
        <v>-244990.64</v>
      </c>
      <c r="C61" s="36">
        <f t="shared" si="14"/>
        <v>-229112.04</v>
      </c>
      <c r="D61" s="36">
        <f t="shared" si="14"/>
        <v>-223448.16999999998</v>
      </c>
      <c r="E61" s="36">
        <f t="shared" si="14"/>
        <v>-246731.56</v>
      </c>
      <c r="F61" s="36">
        <f t="shared" si="14"/>
        <v>-241432.39</v>
      </c>
      <c r="G61" s="36">
        <f t="shared" si="14"/>
        <v>-276298.33</v>
      </c>
      <c r="H61" s="36">
        <f t="shared" si="14"/>
        <v>-185148</v>
      </c>
      <c r="I61" s="36">
        <f t="shared" si="14"/>
        <v>-33615</v>
      </c>
      <c r="J61" s="36">
        <f t="shared" si="14"/>
        <v>-63774</v>
      </c>
      <c r="K61" s="36">
        <f aca="true" t="shared" si="15" ref="K61:K92">SUM(B61:J61)</f>
        <v>-1744550.1300000004</v>
      </c>
    </row>
    <row r="62" spans="1:11" ht="18.75" customHeight="1">
      <c r="A62" s="12" t="s">
        <v>83</v>
      </c>
      <c r="B62" s="36">
        <f>-ROUND(B9*$D$3,2)</f>
        <v>-155523</v>
      </c>
      <c r="C62" s="36">
        <f aca="true" t="shared" si="16" ref="C62:J62">-ROUND(C9*$D$3,2)</f>
        <v>-222258</v>
      </c>
      <c r="D62" s="36">
        <f t="shared" si="16"/>
        <v>-194091</v>
      </c>
      <c r="E62" s="36">
        <f t="shared" si="16"/>
        <v>-138516</v>
      </c>
      <c r="F62" s="36">
        <f t="shared" si="16"/>
        <v>-163827</v>
      </c>
      <c r="G62" s="36">
        <f t="shared" si="16"/>
        <v>-198615</v>
      </c>
      <c r="H62" s="36">
        <f t="shared" si="16"/>
        <v>-185088</v>
      </c>
      <c r="I62" s="36">
        <f t="shared" si="16"/>
        <v>-33615</v>
      </c>
      <c r="J62" s="36">
        <f t="shared" si="16"/>
        <v>-63774</v>
      </c>
      <c r="K62" s="36">
        <f t="shared" si="15"/>
        <v>-1355307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-624</v>
      </c>
      <c r="C64" s="36">
        <v>-129</v>
      </c>
      <c r="D64" s="36">
        <v>-213</v>
      </c>
      <c r="E64" s="36">
        <v>-555</v>
      </c>
      <c r="F64" s="36">
        <v>-417</v>
      </c>
      <c r="G64" s="36">
        <v>-318</v>
      </c>
      <c r="H64" s="36">
        <v>0</v>
      </c>
      <c r="I64" s="36">
        <v>0</v>
      </c>
      <c r="J64" s="36">
        <v>0</v>
      </c>
      <c r="K64" s="36">
        <f t="shared" si="15"/>
        <v>-2256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-88815.64</v>
      </c>
      <c r="C66" s="48">
        <v>-6669.04</v>
      </c>
      <c r="D66" s="48">
        <v>-29144.17</v>
      </c>
      <c r="E66" s="48">
        <v>-107660.56</v>
      </c>
      <c r="F66" s="48">
        <v>-77188.39</v>
      </c>
      <c r="G66" s="48">
        <v>-77365.33</v>
      </c>
      <c r="H66" s="19">
        <v>-60</v>
      </c>
      <c r="I66" s="19">
        <v>0</v>
      </c>
      <c r="J66" s="19">
        <v>0</v>
      </c>
      <c r="K66" s="36">
        <f t="shared" si="15"/>
        <v>-386903.13</v>
      </c>
    </row>
    <row r="67" spans="1:11" ht="18.75" customHeight="1">
      <c r="A67" s="12" t="s">
        <v>61</v>
      </c>
      <c r="B67" s="19">
        <v>-28</v>
      </c>
      <c r="C67" s="19">
        <v>-56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-17850.3</v>
      </c>
      <c r="C68" s="36">
        <f t="shared" si="17"/>
        <v>-3603.1900000000023</v>
      </c>
      <c r="D68" s="36">
        <f t="shared" si="17"/>
        <v>-105956.94</v>
      </c>
      <c r="E68" s="36">
        <f t="shared" si="17"/>
        <v>-163662.36</v>
      </c>
      <c r="F68" s="36">
        <f t="shared" si="17"/>
        <v>-59167.72</v>
      </c>
      <c r="G68" s="36">
        <f t="shared" si="17"/>
        <v>-179591.34000000003</v>
      </c>
      <c r="H68" s="36">
        <f t="shared" si="17"/>
        <v>-45179.42</v>
      </c>
      <c r="I68" s="36">
        <f t="shared" si="17"/>
        <v>-45645.43</v>
      </c>
      <c r="J68" s="36">
        <f t="shared" si="17"/>
        <v>-46055.16</v>
      </c>
      <c r="K68" s="36">
        <f t="shared" si="15"/>
        <v>-666711.8600000002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-13922.49</v>
      </c>
      <c r="I73" s="36">
        <v>-4894.4</v>
      </c>
      <c r="J73" s="36">
        <v>-10090.2</v>
      </c>
      <c r="K73" s="49">
        <f t="shared" si="15"/>
        <v>-143530.65000000002</v>
      </c>
    </row>
    <row r="74" spans="1:11" ht="18.75" customHeight="1">
      <c r="A74" s="12" t="s">
        <v>67</v>
      </c>
      <c r="B74" s="36">
        <v>7350.19</v>
      </c>
      <c r="C74" s="36">
        <v>31012.67</v>
      </c>
      <c r="D74" s="36">
        <v>-1089.43</v>
      </c>
      <c r="E74" s="36">
        <v>-8577.51</v>
      </c>
      <c r="F74" s="36">
        <v>-11797.35</v>
      </c>
      <c r="G74" s="36">
        <v>-17975.26</v>
      </c>
      <c r="H74" s="36">
        <v>7088.81</v>
      </c>
      <c r="I74" s="36">
        <v>-1963.32</v>
      </c>
      <c r="J74" s="36">
        <v>-4048.8</v>
      </c>
      <c r="K74" s="49">
        <f t="shared" si="15"/>
        <v>0</v>
      </c>
    </row>
    <row r="75" spans="1:11" ht="18.75" customHeight="1">
      <c r="A75" s="12" t="s">
        <v>68</v>
      </c>
      <c r="B75" s="36">
        <v>-11091.43</v>
      </c>
      <c r="C75" s="36">
        <v>-13954.73</v>
      </c>
      <c r="D75" s="36">
        <v>-84412.3</v>
      </c>
      <c r="E75" s="36">
        <v>-129445.48</v>
      </c>
      <c r="F75" s="36">
        <v>-28330.74</v>
      </c>
      <c r="G75" s="36">
        <v>-133157.48</v>
      </c>
      <c r="H75" s="36">
        <v>-38345.74</v>
      </c>
      <c r="I75" s="19">
        <v>0</v>
      </c>
      <c r="J75" s="36">
        <v>-17189.83</v>
      </c>
      <c r="K75" s="19">
        <f t="shared" si="15"/>
        <v>-455927.73000000004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-12061.37</v>
      </c>
      <c r="F92" s="19">
        <v>0</v>
      </c>
      <c r="G92" s="19">
        <v>0</v>
      </c>
      <c r="H92" s="19">
        <v>0</v>
      </c>
      <c r="I92" s="49">
        <v>-6803.72</v>
      </c>
      <c r="J92" s="49">
        <v>-14726.33</v>
      </c>
      <c r="K92" s="49">
        <f t="shared" si="15"/>
        <v>-33591.42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1165097.8800000001</v>
      </c>
      <c r="C97" s="24">
        <f t="shared" si="19"/>
        <v>1970495.2500000002</v>
      </c>
      <c r="D97" s="24">
        <f t="shared" si="19"/>
        <v>2250473.67</v>
      </c>
      <c r="E97" s="24">
        <f t="shared" si="19"/>
        <v>1042782.6899999998</v>
      </c>
      <c r="F97" s="24">
        <f t="shared" si="19"/>
        <v>1621260.86</v>
      </c>
      <c r="G97" s="24">
        <f t="shared" si="19"/>
        <v>2218272.65</v>
      </c>
      <c r="H97" s="24">
        <f t="shared" si="19"/>
        <v>1215964.1700000002</v>
      </c>
      <c r="I97" s="24">
        <f>+I98+I99</f>
        <v>460717.69</v>
      </c>
      <c r="J97" s="24">
        <f>+J98+J99</f>
        <v>711872.71</v>
      </c>
      <c r="K97" s="49">
        <f t="shared" si="18"/>
        <v>12656937.57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1147923.26</v>
      </c>
      <c r="C98" s="24">
        <f t="shared" si="20"/>
        <v>1947794.2800000003</v>
      </c>
      <c r="D98" s="24">
        <f t="shared" si="20"/>
        <v>2227570.96</v>
      </c>
      <c r="E98" s="24">
        <f t="shared" si="20"/>
        <v>1021383.7499999999</v>
      </c>
      <c r="F98" s="24">
        <f t="shared" si="20"/>
        <v>1600440.05</v>
      </c>
      <c r="G98" s="24">
        <f t="shared" si="20"/>
        <v>2190030.23</v>
      </c>
      <c r="H98" s="24">
        <f t="shared" si="20"/>
        <v>1198124.4200000002</v>
      </c>
      <c r="I98" s="24">
        <f t="shared" si="20"/>
        <v>460717.69</v>
      </c>
      <c r="J98" s="24">
        <f t="shared" si="20"/>
        <v>699600.9099999999</v>
      </c>
      <c r="K98" s="49">
        <f t="shared" si="18"/>
        <v>12493585.549999999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12271.8</v>
      </c>
      <c r="K99" s="49">
        <f t="shared" si="18"/>
        <v>163352.01999999996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12656937.559999999</v>
      </c>
      <c r="L105" s="55"/>
    </row>
    <row r="106" spans="1:11" ht="18.75" customHeight="1">
      <c r="A106" s="26" t="s">
        <v>78</v>
      </c>
      <c r="B106" s="27">
        <v>146177.13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146177.13</v>
      </c>
    </row>
    <row r="107" spans="1:11" ht="18.75" customHeight="1">
      <c r="A107" s="26" t="s">
        <v>79</v>
      </c>
      <c r="B107" s="27">
        <v>1018920.75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1018920.75</v>
      </c>
    </row>
    <row r="108" spans="1:11" ht="18.75" customHeight="1">
      <c r="A108" s="26" t="s">
        <v>80</v>
      </c>
      <c r="B108" s="41">
        <v>0</v>
      </c>
      <c r="C108" s="27">
        <f>+C97</f>
        <v>1970495.2500000002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1970495.2500000002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2250473.67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2250473.67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1042782.6899999998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1042782.6899999998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302158.74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302158.74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569037.43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569037.43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750064.69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750064.69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619953.09</v>
      </c>
      <c r="H115" s="41">
        <v>0</v>
      </c>
      <c r="I115" s="41">
        <v>0</v>
      </c>
      <c r="J115" s="41">
        <v>0</v>
      </c>
      <c r="K115" s="42">
        <f t="shared" si="22"/>
        <v>619953.09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52571.03</v>
      </c>
      <c r="H116" s="41">
        <v>0</v>
      </c>
      <c r="I116" s="41">
        <v>0</v>
      </c>
      <c r="J116" s="41">
        <v>0</v>
      </c>
      <c r="K116" s="42">
        <f t="shared" si="22"/>
        <v>52571.03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375617.07</v>
      </c>
      <c r="H117" s="41">
        <v>0</v>
      </c>
      <c r="I117" s="41">
        <v>0</v>
      </c>
      <c r="J117" s="41">
        <v>0</v>
      </c>
      <c r="K117" s="42">
        <f t="shared" si="22"/>
        <v>375617.07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322580.01</v>
      </c>
      <c r="H118" s="41">
        <v>0</v>
      </c>
      <c r="I118" s="41">
        <v>0</v>
      </c>
      <c r="J118" s="41">
        <v>0</v>
      </c>
      <c r="K118" s="42">
        <f t="shared" si="22"/>
        <v>322580.01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847551.44</v>
      </c>
      <c r="H119" s="41">
        <v>0</v>
      </c>
      <c r="I119" s="41">
        <v>0</v>
      </c>
      <c r="J119" s="41">
        <v>0</v>
      </c>
      <c r="K119" s="42">
        <f t="shared" si="22"/>
        <v>847551.44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424325.47</v>
      </c>
      <c r="I120" s="41">
        <v>0</v>
      </c>
      <c r="J120" s="41">
        <v>0</v>
      </c>
      <c r="K120" s="42">
        <f t="shared" si="22"/>
        <v>424325.47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791638.7</v>
      </c>
      <c r="I121" s="41">
        <v>0</v>
      </c>
      <c r="J121" s="41">
        <v>0</v>
      </c>
      <c r="K121" s="42">
        <f t="shared" si="22"/>
        <v>791638.7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460717.69</v>
      </c>
      <c r="J122" s="41">
        <v>0</v>
      </c>
      <c r="K122" s="42">
        <f t="shared" si="22"/>
        <v>460717.69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711872.71</v>
      </c>
      <c r="K123" s="45">
        <f t="shared" si="22"/>
        <v>711872.71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2014-09-04T19:17:04Z</dcterms:modified>
  <cp:category/>
  <cp:version/>
  <cp:contentType/>
  <cp:contentStatus/>
</cp:coreProperties>
</file>