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<sst xmlns="http://schemas.openxmlformats.org/spreadsheetml/2006/main" count="100" uniqueCount="98">
  <si>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</si>
  <si>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</si>
  <si>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</si>
  <si>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</si>
  <si>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</si>
  <si>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</si>
  <si>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</si>
  <si>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</si>
  <si>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</si>
  <si>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</si>
  <si>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</si>
  <si>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</si>
  <si>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</si>
  <si>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</si>
  <si>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</si>
  <si>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</si>
  <si>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</si>
  <si>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</si>
  <si>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</si>
  <si>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</si>
  <si>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</si>
  <si>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</si>
  <si>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</si>
  <si>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</si>
  <si>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</si>
  <si>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</si>
  <si>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</si>
  <si>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</si>
  <si>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</si>
  <si>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</si>
  <si>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</si>
  <si>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</si>
  <si>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</si>
  <si>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</si>
  <si>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</si>
  <si>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</si>
  <si>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</si>
  <si>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</si>
  <si>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</si>
  <si>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</si>
  <si>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</si>
  <si>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</si>
  <si>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</si>
  <si>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</si>
  <si>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</si>
  <si>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</si>
  <si>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</si>
  <si>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</si>
  <si>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</si>
  <si>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</si>
  <si>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</si>
  <si>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</si>
  <si>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</si>
  <si>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</si>
  <si>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</si>
  <si>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</si>
  <si>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</si>
  <si>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</si>
  <si>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</si>
  <si>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</si>
  <si>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</si>
  <si>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</si>
  <si>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</si>
  <si>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</si>
  <si>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</si>
  <si>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</si>
  <si>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</si>
  <si>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</si>
  <si>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</si>
  <si>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</si>
  <si>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</si>
  <si>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</si>
  <si>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</si>
  <si>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</si>
  <si>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</si>
  <si>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</si>
  <si>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</si>
  <si>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</si>
  <si>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</si>
  <si>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</si>
  <si>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</si>
  <si>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</si>
  <si>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</si>
  <si>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</si>
  <si>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</si>
  <si>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</si>
  <si>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</si>
  <si>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</si>
  <si>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</si>
  <si>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</si>
  <si>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</si>
  <si>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</si>
  <si>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</si>
  <si>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</si>
  <si>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</si>
  <si>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</si>
  <si>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</si>
  <si>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07/08/14 - VENCIMENTO 14/08/14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</si>
</sst>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531772</v>
      </c>
      <c r="C7" s="10">
        <f>C8+C20+C24</f>
        <v>397070</v>
      </c>
      <c r="D7" s="10">
        <f>D8+D20+D24</f>
        <v>388001</v>
      </c>
      <c r="E7" s="10">
        <f>E8+E20+E24</f>
        <v>96311</v>
      </c>
      <c r="F7" s="10">
        <f aca="true" t="shared" si="0" ref="F7:M7">F8+F20+F24</f>
        <v>321617</v>
      </c>
      <c r="G7" s="10">
        <f t="shared" si="0"/>
        <v>537314</v>
      </c>
      <c r="H7" s="10">
        <f t="shared" si="0"/>
        <v>508387</v>
      </c>
      <c r="I7" s="10">
        <f t="shared" si="0"/>
        <v>440210</v>
      </c>
      <c r="J7" s="10">
        <f t="shared" si="0"/>
        <v>325517</v>
      </c>
      <c r="K7" s="10">
        <f t="shared" si="0"/>
        <v>396730</v>
      </c>
      <c r="L7" s="10">
        <f t="shared" si="0"/>
        <v>152625</v>
      </c>
      <c r="M7" s="10">
        <f t="shared" si="0"/>
        <v>101960</v>
      </c>
      <c r="N7" s="10">
        <f>+N8+N20+N24</f>
        <v>4197514</v>
      </c>
      <c r="P7" s="41"/>
    </row>
    <row r="8" spans="1:14" ht="18.75" customHeight="1">
      <c r="A8" s="11" t="s">
        <v>34</v>
      </c>
      <c r="B8" s="12">
        <f>+B9+B12+B16</f>
        <v>296939</v>
      </c>
      <c r="C8" s="12">
        <f>+C9+C12+C16</f>
        <v>233149</v>
      </c>
      <c r="D8" s="12">
        <f>+D9+D12+D16</f>
        <v>241386</v>
      </c>
      <c r="E8" s="12">
        <f>+E9+E12+E16</f>
        <v>58355</v>
      </c>
      <c r="F8" s="12">
        <f aca="true" t="shared" si="1" ref="F8:M8">+F9+F12+F16</f>
        <v>188444</v>
      </c>
      <c r="G8" s="12">
        <f t="shared" si="1"/>
        <v>317912</v>
      </c>
      <c r="H8" s="12">
        <f t="shared" si="1"/>
        <v>288390</v>
      </c>
      <c r="I8" s="12">
        <f t="shared" si="1"/>
        <v>252118</v>
      </c>
      <c r="J8" s="12">
        <f t="shared" si="1"/>
        <v>192313</v>
      </c>
      <c r="K8" s="12">
        <f t="shared" si="1"/>
        <v>213698</v>
      </c>
      <c r="L8" s="12">
        <f t="shared" si="1"/>
        <v>90997</v>
      </c>
      <c r="M8" s="12">
        <f t="shared" si="1"/>
        <v>64072</v>
      </c>
      <c r="N8" s="12">
        <f>SUM(B8:M8)</f>
        <v>2437773</v>
      </c>
    </row>
    <row r="9" spans="1:14" ht="18.75" customHeight="1">
      <c r="A9" s="13" t="s">
        <v>7</v>
      </c>
      <c r="B9" s="14">
        <v>34645</v>
      </c>
      <c r="C9" s="14">
        <v>32377</v>
      </c>
      <c r="D9" s="14">
        <v>20588</v>
      </c>
      <c r="E9" s="14">
        <v>5664</v>
      </c>
      <c r="F9" s="14">
        <v>16688</v>
      </c>
      <c r="G9" s="14">
        <v>31634</v>
      </c>
      <c r="H9" s="14">
        <v>39975</v>
      </c>
      <c r="I9" s="14">
        <v>19110</v>
      </c>
      <c r="J9" s="14">
        <v>24646</v>
      </c>
      <c r="K9" s="14">
        <v>20139</v>
      </c>
      <c r="L9" s="14">
        <v>13287</v>
      </c>
      <c r="M9" s="14">
        <v>9223</v>
      </c>
      <c r="N9" s="12">
        <f aca="true" t="shared" si="2" ref="N9:N19">SUM(B9:M9)</f>
        <v>267976</v>
      </c>
    </row>
    <row r="10" spans="1:14" ht="18.75" customHeight="1">
      <c r="A10" s="15" t="s">
        <v>8</v>
      </c>
      <c r="B10" s="14">
        <f>+B9-B11</f>
        <v>34645</v>
      </c>
      <c r="C10" s="14">
        <f>+C9-C11</f>
        <v>32377</v>
      </c>
      <c r="D10" s="14">
        <f>+D9-D11</f>
        <v>20588</v>
      </c>
      <c r="E10" s="14">
        <f>+E9-E11</f>
        <v>5664</v>
      </c>
      <c r="F10" s="14">
        <f aca="true" t="shared" si="3" ref="F10:M10">+F9-F11</f>
        <v>16688</v>
      </c>
      <c r="G10" s="14">
        <f t="shared" si="3"/>
        <v>31634</v>
      </c>
      <c r="H10" s="14">
        <f t="shared" si="3"/>
        <v>39975</v>
      </c>
      <c r="I10" s="14">
        <f t="shared" si="3"/>
        <v>19110</v>
      </c>
      <c r="J10" s="14">
        <f t="shared" si="3"/>
        <v>24646</v>
      </c>
      <c r="K10" s="14">
        <f t="shared" si="3"/>
        <v>20139</v>
      </c>
      <c r="L10" s="14">
        <f t="shared" si="3"/>
        <v>13287</v>
      </c>
      <c r="M10" s="14">
        <f t="shared" si="3"/>
        <v>9223</v>
      </c>
      <c r="N10" s="12">
        <f t="shared" si="2"/>
        <v>267976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255467</v>
      </c>
      <c r="C12" s="14">
        <f>C13+C14+C15</f>
        <v>195482</v>
      </c>
      <c r="D12" s="14">
        <f>D13+D14+D15</f>
        <v>216752</v>
      </c>
      <c r="E12" s="14">
        <f>E13+E14+E15</f>
        <v>51433</v>
      </c>
      <c r="F12" s="14">
        <f aca="true" t="shared" si="4" ref="F12:M12">F13+F14+F15</f>
        <v>167125</v>
      </c>
      <c r="G12" s="14">
        <f t="shared" si="4"/>
        <v>278491</v>
      </c>
      <c r="H12" s="14">
        <f t="shared" si="4"/>
        <v>241968</v>
      </c>
      <c r="I12" s="14">
        <f t="shared" si="4"/>
        <v>228112</v>
      </c>
      <c r="J12" s="14">
        <f t="shared" si="4"/>
        <v>163750</v>
      </c>
      <c r="K12" s="14">
        <f t="shared" si="4"/>
        <v>189010</v>
      </c>
      <c r="L12" s="14">
        <f t="shared" si="4"/>
        <v>76196</v>
      </c>
      <c r="M12" s="14">
        <f t="shared" si="4"/>
        <v>54016</v>
      </c>
      <c r="N12" s="12">
        <f t="shared" si="2"/>
        <v>2117802</v>
      </c>
    </row>
    <row r="13" spans="1:14" ht="18.75" customHeight="1">
      <c r="A13" s="15" t="s">
        <v>10</v>
      </c>
      <c r="B13" s="14">
        <v>111776</v>
      </c>
      <c r="C13" s="14">
        <v>87911</v>
      </c>
      <c r="D13" s="14">
        <v>96361</v>
      </c>
      <c r="E13" s="14">
        <v>22595</v>
      </c>
      <c r="F13" s="14">
        <v>72843</v>
      </c>
      <c r="G13" s="14">
        <v>125587</v>
      </c>
      <c r="H13" s="14">
        <v>112836</v>
      </c>
      <c r="I13" s="14">
        <v>105528</v>
      </c>
      <c r="J13" s="14">
        <v>73212</v>
      </c>
      <c r="K13" s="14">
        <v>85203</v>
      </c>
      <c r="L13" s="14">
        <v>34574</v>
      </c>
      <c r="M13" s="14">
        <v>23717</v>
      </c>
      <c r="N13" s="12">
        <f t="shared" si="2"/>
        <v>952143</v>
      </c>
    </row>
    <row r="14" spans="1:14" ht="18.75" customHeight="1">
      <c r="A14" s="15" t="s">
        <v>11</v>
      </c>
      <c r="B14" s="14">
        <v>115887</v>
      </c>
      <c r="C14" s="14">
        <v>84588</v>
      </c>
      <c r="D14" s="14">
        <v>101762</v>
      </c>
      <c r="E14" s="14">
        <v>23128</v>
      </c>
      <c r="F14" s="14">
        <v>74322</v>
      </c>
      <c r="G14" s="14">
        <v>121225</v>
      </c>
      <c r="H14" s="14">
        <v>103749</v>
      </c>
      <c r="I14" s="14">
        <v>101285</v>
      </c>
      <c r="J14" s="14">
        <v>73247</v>
      </c>
      <c r="K14" s="14">
        <v>84374</v>
      </c>
      <c r="L14" s="14">
        <v>34893</v>
      </c>
      <c r="M14" s="14">
        <v>25698</v>
      </c>
      <c r="N14" s="12">
        <f t="shared" si="2"/>
        <v>944158</v>
      </c>
    </row>
    <row r="15" spans="1:14" ht="18.75" customHeight="1">
      <c r="A15" s="15" t="s">
        <v>12</v>
      </c>
      <c r="B15" s="14">
        <v>27804</v>
      </c>
      <c r="C15" s="14">
        <v>22983</v>
      </c>
      <c r="D15" s="14">
        <v>18629</v>
      </c>
      <c r="E15" s="14">
        <v>5710</v>
      </c>
      <c r="F15" s="14">
        <v>19960</v>
      </c>
      <c r="G15" s="14">
        <v>31679</v>
      </c>
      <c r="H15" s="14">
        <v>25383</v>
      </c>
      <c r="I15" s="14">
        <v>21299</v>
      </c>
      <c r="J15" s="14">
        <v>17291</v>
      </c>
      <c r="K15" s="14">
        <v>19433</v>
      </c>
      <c r="L15" s="14">
        <v>6729</v>
      </c>
      <c r="M15" s="14">
        <v>4601</v>
      </c>
      <c r="N15" s="12">
        <f t="shared" si="2"/>
        <v>221501</v>
      </c>
    </row>
    <row r="16" spans="1:14" ht="18.75" customHeight="1">
      <c r="A16" s="16" t="s">
        <v>33</v>
      </c>
      <c r="B16" s="14">
        <f>B17+B18+B19</f>
        <v>6827</v>
      </c>
      <c r="C16" s="14">
        <f>C17+C18+C19</f>
        <v>5290</v>
      </c>
      <c r="D16" s="14">
        <f>D17+D18+D19</f>
        <v>4046</v>
      </c>
      <c r="E16" s="14">
        <f>E17+E18+E19</f>
        <v>1258</v>
      </c>
      <c r="F16" s="14">
        <f aca="true" t="shared" si="5" ref="F16:M16">F17+F18+F19</f>
        <v>4631</v>
      </c>
      <c r="G16" s="14">
        <f t="shared" si="5"/>
        <v>7787</v>
      </c>
      <c r="H16" s="14">
        <f t="shared" si="5"/>
        <v>6447</v>
      </c>
      <c r="I16" s="14">
        <f t="shared" si="5"/>
        <v>4896</v>
      </c>
      <c r="J16" s="14">
        <f t="shared" si="5"/>
        <v>3917</v>
      </c>
      <c r="K16" s="14">
        <f t="shared" si="5"/>
        <v>4549</v>
      </c>
      <c r="L16" s="14">
        <f t="shared" si="5"/>
        <v>1514</v>
      </c>
      <c r="M16" s="14">
        <f t="shared" si="5"/>
        <v>833</v>
      </c>
      <c r="N16" s="12">
        <f t="shared" si="2"/>
        <v>51995</v>
      </c>
    </row>
    <row r="17" spans="1:14" ht="18.75" customHeight="1">
      <c r="A17" s="15" t="s">
        <v>30</v>
      </c>
      <c r="B17" s="14">
        <v>3240</v>
      </c>
      <c r="C17" s="14">
        <v>2500</v>
      </c>
      <c r="D17" s="14">
        <v>1860</v>
      </c>
      <c r="E17" s="14">
        <v>561</v>
      </c>
      <c r="F17" s="14">
        <v>1870</v>
      </c>
      <c r="G17" s="14">
        <v>3603</v>
      </c>
      <c r="H17" s="14">
        <v>3094</v>
      </c>
      <c r="I17" s="14">
        <v>2551</v>
      </c>
      <c r="J17" s="14">
        <v>2049</v>
      </c>
      <c r="K17" s="14">
        <v>2401</v>
      </c>
      <c r="L17" s="14">
        <v>804</v>
      </c>
      <c r="M17" s="14">
        <v>454</v>
      </c>
      <c r="N17" s="12">
        <f t="shared" si="2"/>
        <v>24987</v>
      </c>
    </row>
    <row r="18" spans="1:14" ht="18.75" customHeight="1">
      <c r="A18" s="15" t="s">
        <v>31</v>
      </c>
      <c r="B18" s="14">
        <v>185</v>
      </c>
      <c r="C18" s="14">
        <v>205</v>
      </c>
      <c r="D18" s="14">
        <v>190</v>
      </c>
      <c r="E18" s="14">
        <v>42</v>
      </c>
      <c r="F18" s="14">
        <v>114</v>
      </c>
      <c r="G18" s="14">
        <v>287</v>
      </c>
      <c r="H18" s="14">
        <v>222</v>
      </c>
      <c r="I18" s="14">
        <v>177</v>
      </c>
      <c r="J18" s="14">
        <v>119</v>
      </c>
      <c r="K18" s="14">
        <v>194</v>
      </c>
      <c r="L18" s="14">
        <v>66</v>
      </c>
      <c r="M18" s="14">
        <v>28</v>
      </c>
      <c r="N18" s="12">
        <f t="shared" si="2"/>
        <v>1829</v>
      </c>
    </row>
    <row r="19" spans="1:14" ht="18.75" customHeight="1">
      <c r="A19" s="15" t="s">
        <v>32</v>
      </c>
      <c r="B19" s="14">
        <v>3402</v>
      </c>
      <c r="C19" s="14">
        <v>2585</v>
      </c>
      <c r="D19" s="14">
        <v>1996</v>
      </c>
      <c r="E19" s="14">
        <v>655</v>
      </c>
      <c r="F19" s="14">
        <v>2647</v>
      </c>
      <c r="G19" s="14">
        <v>3897</v>
      </c>
      <c r="H19" s="14">
        <v>3131</v>
      </c>
      <c r="I19" s="14">
        <v>2168</v>
      </c>
      <c r="J19" s="14">
        <v>1749</v>
      </c>
      <c r="K19" s="14">
        <v>1954</v>
      </c>
      <c r="L19" s="14">
        <v>644</v>
      </c>
      <c r="M19" s="14">
        <v>351</v>
      </c>
      <c r="N19" s="12">
        <f t="shared" si="2"/>
        <v>25179</v>
      </c>
    </row>
    <row r="20" spans="1:14" ht="18.75" customHeight="1">
      <c r="A20" s="17" t="s">
        <v>13</v>
      </c>
      <c r="B20" s="18">
        <f>B21+B22+B23</f>
        <v>171853</v>
      </c>
      <c r="C20" s="18">
        <f>C21+C22+C23</f>
        <v>111633</v>
      </c>
      <c r="D20" s="18">
        <f>D21+D22+D23</f>
        <v>97438</v>
      </c>
      <c r="E20" s="18">
        <f>E21+E22+E23</f>
        <v>23929</v>
      </c>
      <c r="F20" s="18">
        <f aca="true" t="shared" si="6" ref="F20:M20">F21+F22+F23</f>
        <v>83754</v>
      </c>
      <c r="G20" s="18">
        <f t="shared" si="6"/>
        <v>141686</v>
      </c>
      <c r="H20" s="18">
        <f t="shared" si="6"/>
        <v>150484</v>
      </c>
      <c r="I20" s="18">
        <f t="shared" si="6"/>
        <v>141034</v>
      </c>
      <c r="J20" s="18">
        <f t="shared" si="6"/>
        <v>93305</v>
      </c>
      <c r="K20" s="18">
        <f t="shared" si="6"/>
        <v>144428</v>
      </c>
      <c r="L20" s="18">
        <f t="shared" si="6"/>
        <v>49415</v>
      </c>
      <c r="M20" s="18">
        <f t="shared" si="6"/>
        <v>31500</v>
      </c>
      <c r="N20" s="12">
        <f aca="true" t="shared" si="7" ref="N20:N26">SUM(B20:M20)</f>
        <v>1240459</v>
      </c>
    </row>
    <row r="21" spans="1:14" ht="18.75" customHeight="1">
      <c r="A21" s="13" t="s">
        <v>14</v>
      </c>
      <c r="B21" s="14">
        <v>83782</v>
      </c>
      <c r="C21" s="14">
        <v>58138</v>
      </c>
      <c r="D21" s="14">
        <v>49768</v>
      </c>
      <c r="E21" s="14">
        <v>12240</v>
      </c>
      <c r="F21" s="14">
        <v>41806</v>
      </c>
      <c r="G21" s="14">
        <v>74430</v>
      </c>
      <c r="H21" s="14">
        <v>81234</v>
      </c>
      <c r="I21" s="14">
        <v>73783</v>
      </c>
      <c r="J21" s="14">
        <v>47898</v>
      </c>
      <c r="K21" s="14">
        <v>73248</v>
      </c>
      <c r="L21" s="14">
        <v>25120</v>
      </c>
      <c r="M21" s="14">
        <v>15665</v>
      </c>
      <c r="N21" s="12">
        <f t="shared" si="7"/>
        <v>637112</v>
      </c>
    </row>
    <row r="22" spans="1:14" ht="18.75" customHeight="1">
      <c r="A22" s="13" t="s">
        <v>15</v>
      </c>
      <c r="B22" s="14">
        <v>72250</v>
      </c>
      <c r="C22" s="14">
        <v>42905</v>
      </c>
      <c r="D22" s="14">
        <v>39361</v>
      </c>
      <c r="E22" s="14">
        <v>9375</v>
      </c>
      <c r="F22" s="14">
        <v>32951</v>
      </c>
      <c r="G22" s="14">
        <v>53144</v>
      </c>
      <c r="H22" s="14">
        <v>56675</v>
      </c>
      <c r="I22" s="14">
        <v>55661</v>
      </c>
      <c r="J22" s="14">
        <v>37597</v>
      </c>
      <c r="K22" s="14">
        <v>59594</v>
      </c>
      <c r="L22" s="14">
        <v>20657</v>
      </c>
      <c r="M22" s="14">
        <v>13725</v>
      </c>
      <c r="N22" s="12">
        <f t="shared" si="7"/>
        <v>493895</v>
      </c>
    </row>
    <row r="23" spans="1:14" ht="18.75" customHeight="1">
      <c r="A23" s="13" t="s">
        <v>16</v>
      </c>
      <c r="B23" s="14">
        <v>15821</v>
      </c>
      <c r="C23" s="14">
        <v>10590</v>
      </c>
      <c r="D23" s="14">
        <v>8309</v>
      </c>
      <c r="E23" s="14">
        <v>2314</v>
      </c>
      <c r="F23" s="14">
        <v>8997</v>
      </c>
      <c r="G23" s="14">
        <v>14112</v>
      </c>
      <c r="H23" s="14">
        <v>12575</v>
      </c>
      <c r="I23" s="14">
        <v>11590</v>
      </c>
      <c r="J23" s="14">
        <v>7810</v>
      </c>
      <c r="K23" s="14">
        <v>11586</v>
      </c>
      <c r="L23" s="14">
        <v>3638</v>
      </c>
      <c r="M23" s="14">
        <v>2110</v>
      </c>
      <c r="N23" s="12">
        <f t="shared" si="7"/>
        <v>109452</v>
      </c>
    </row>
    <row r="24" spans="1:14" ht="18.75" customHeight="1">
      <c r="A24" s="17" t="s">
        <v>17</v>
      </c>
      <c r="B24" s="14">
        <f>B25+B26</f>
        <v>62980</v>
      </c>
      <c r="C24" s="14">
        <f>C25+C26</f>
        <v>52288</v>
      </c>
      <c r="D24" s="14">
        <f>D25+D26</f>
        <v>49177</v>
      </c>
      <c r="E24" s="14">
        <f>E25+E26</f>
        <v>14027</v>
      </c>
      <c r="F24" s="14">
        <f aca="true" t="shared" si="8" ref="F24:M24">F25+F26</f>
        <v>49419</v>
      </c>
      <c r="G24" s="14">
        <f t="shared" si="8"/>
        <v>77716</v>
      </c>
      <c r="H24" s="14">
        <f t="shared" si="8"/>
        <v>69513</v>
      </c>
      <c r="I24" s="14">
        <f t="shared" si="8"/>
        <v>47058</v>
      </c>
      <c r="J24" s="14">
        <f t="shared" si="8"/>
        <v>39899</v>
      </c>
      <c r="K24" s="14">
        <f t="shared" si="8"/>
        <v>38604</v>
      </c>
      <c r="L24" s="14">
        <f t="shared" si="8"/>
        <v>12213</v>
      </c>
      <c r="M24" s="14">
        <f t="shared" si="8"/>
        <v>6388</v>
      </c>
      <c r="N24" s="12">
        <f t="shared" si="7"/>
        <v>519282</v>
      </c>
    </row>
    <row r="25" spans="1:14" ht="18.75" customHeight="1">
      <c r="A25" s="13" t="s">
        <v>18</v>
      </c>
      <c r="B25" s="14">
        <v>40307</v>
      </c>
      <c r="C25" s="14">
        <v>33464</v>
      </c>
      <c r="D25" s="14">
        <v>31473</v>
      </c>
      <c r="E25" s="14">
        <v>8977</v>
      </c>
      <c r="F25" s="14">
        <v>31628</v>
      </c>
      <c r="G25" s="14">
        <v>49738</v>
      </c>
      <c r="H25" s="14">
        <v>44488</v>
      </c>
      <c r="I25" s="14">
        <v>30117</v>
      </c>
      <c r="J25" s="14">
        <v>25535</v>
      </c>
      <c r="K25" s="14">
        <v>24707</v>
      </c>
      <c r="L25" s="14">
        <v>7816</v>
      </c>
      <c r="M25" s="14">
        <v>4088</v>
      </c>
      <c r="N25" s="12">
        <f t="shared" si="7"/>
        <v>332338</v>
      </c>
    </row>
    <row r="26" spans="1:14" ht="18.75" customHeight="1">
      <c r="A26" s="13" t="s">
        <v>19</v>
      </c>
      <c r="B26" s="14">
        <v>22673</v>
      </c>
      <c r="C26" s="14">
        <v>18824</v>
      </c>
      <c r="D26" s="14">
        <v>17704</v>
      </c>
      <c r="E26" s="14">
        <v>5050</v>
      </c>
      <c r="F26" s="14">
        <v>17791</v>
      </c>
      <c r="G26" s="14">
        <v>27978</v>
      </c>
      <c r="H26" s="14">
        <v>25025</v>
      </c>
      <c r="I26" s="14">
        <v>16941</v>
      </c>
      <c r="J26" s="14">
        <v>14364</v>
      </c>
      <c r="K26" s="14">
        <v>13897</v>
      </c>
      <c r="L26" s="14">
        <v>4397</v>
      </c>
      <c r="M26" s="14">
        <v>2300</v>
      </c>
      <c r="N26" s="12">
        <f t="shared" si="7"/>
        <v>186944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0.9988938494472007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0.9993586061198064</v>
      </c>
      <c r="J32" s="23">
        <f t="shared" si="9"/>
        <v>1</v>
      </c>
      <c r="K32" s="23">
        <f t="shared" si="9"/>
        <v>1</v>
      </c>
      <c r="L32" s="23">
        <f t="shared" si="9"/>
        <v>0.9987400098280097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1.6801394547701916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1.6408468953881101</v>
      </c>
      <c r="J35" s="26">
        <f t="shared" si="10"/>
        <v>1.8492</v>
      </c>
      <c r="K35" s="26">
        <f t="shared" si="10"/>
        <v>1.7679</v>
      </c>
      <c r="L35" s="26">
        <f t="shared" si="10"/>
        <v>2.097154272636855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925708.7</v>
      </c>
      <c r="C37" s="29">
        <f>ROUND(+C7*C35,2)</f>
        <v>667132.97</v>
      </c>
      <c r="D37" s="29">
        <f>ROUND(+D7*D35,2)</f>
        <v>612731.18</v>
      </c>
      <c r="E37" s="29">
        <f>ROUND(+E7*E35,2)</f>
        <v>188442.1</v>
      </c>
      <c r="F37" s="29">
        <f aca="true" t="shared" si="11" ref="F37:M37">ROUND(+F7*F35,2)</f>
        <v>584571.06</v>
      </c>
      <c r="G37" s="29">
        <f t="shared" si="11"/>
        <v>778191.87</v>
      </c>
      <c r="H37" s="29">
        <f t="shared" si="11"/>
        <v>855615.32</v>
      </c>
      <c r="I37" s="29">
        <f t="shared" si="11"/>
        <v>722317.21</v>
      </c>
      <c r="J37" s="29">
        <f t="shared" si="11"/>
        <v>601946.04</v>
      </c>
      <c r="K37" s="29">
        <f t="shared" si="11"/>
        <v>701378.97</v>
      </c>
      <c r="L37" s="29">
        <f t="shared" si="11"/>
        <v>320078.17</v>
      </c>
      <c r="M37" s="29">
        <f t="shared" si="11"/>
        <v>212994.44</v>
      </c>
      <c r="N37" s="29">
        <f>SUM(B37:M37)</f>
        <v>7171108.03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-103935</v>
      </c>
      <c r="C39" s="30">
        <f>+C40+C43+C50</f>
        <v>-97131</v>
      </c>
      <c r="D39" s="30">
        <f>+D40+D43+D50</f>
        <v>-61764</v>
      </c>
      <c r="E39" s="30">
        <f>+E40+E43+E50</f>
        <v>-16992</v>
      </c>
      <c r="F39" s="30">
        <f aca="true" t="shared" si="12" ref="F39:M39">+F40+F43+F50</f>
        <v>-50064</v>
      </c>
      <c r="G39" s="30">
        <f t="shared" si="12"/>
        <v>-94902</v>
      </c>
      <c r="H39" s="30">
        <f t="shared" si="12"/>
        <v>-119925</v>
      </c>
      <c r="I39" s="30">
        <f t="shared" si="12"/>
        <v>-57330</v>
      </c>
      <c r="J39" s="30">
        <f t="shared" si="12"/>
        <v>-73938</v>
      </c>
      <c r="K39" s="30">
        <f t="shared" si="12"/>
        <v>-60417</v>
      </c>
      <c r="L39" s="30">
        <f t="shared" si="12"/>
        <v>-39861</v>
      </c>
      <c r="M39" s="30">
        <f t="shared" si="12"/>
        <v>-27669</v>
      </c>
      <c r="N39" s="30">
        <f>+N40+N43+N50</f>
        <v>-803928</v>
      </c>
      <c r="P39" s="42"/>
    </row>
    <row r="40" spans="1:16" ht="18.75" customHeight="1">
      <c r="A40" s="17" t="s">
        <v>70</v>
      </c>
      <c r="B40" s="31">
        <f>B41+B42</f>
        <v>-103935</v>
      </c>
      <c r="C40" s="31">
        <f>C41+C42</f>
        <v>-97131</v>
      </c>
      <c r="D40" s="31">
        <f>D41+D42</f>
        <v>-61764</v>
      </c>
      <c r="E40" s="31">
        <f>E41+E42</f>
        <v>-16992</v>
      </c>
      <c r="F40" s="31">
        <f aca="true" t="shared" si="13" ref="F40:M40">F41+F42</f>
        <v>-50064</v>
      </c>
      <c r="G40" s="31">
        <f t="shared" si="13"/>
        <v>-94902</v>
      </c>
      <c r="H40" s="31">
        <f t="shared" si="13"/>
        <v>-119925</v>
      </c>
      <c r="I40" s="31">
        <f t="shared" si="13"/>
        <v>-57330</v>
      </c>
      <c r="J40" s="31">
        <f t="shared" si="13"/>
        <v>-73938</v>
      </c>
      <c r="K40" s="31">
        <f t="shared" si="13"/>
        <v>-60417</v>
      </c>
      <c r="L40" s="31">
        <f t="shared" si="13"/>
        <v>-39861</v>
      </c>
      <c r="M40" s="31">
        <f t="shared" si="13"/>
        <v>-27669</v>
      </c>
      <c r="N40" s="30">
        <f aca="true" t="shared" si="14" ref="N40:N50">SUM(B40:M40)</f>
        <v>-803928</v>
      </c>
      <c r="P40" s="42"/>
    </row>
    <row r="41" spans="1:16" ht="18.75" customHeight="1">
      <c r="A41" s="13" t="s">
        <v>67</v>
      </c>
      <c r="B41" s="20">
        <f>ROUND(-B9*$D$3,2)</f>
        <v>-103935</v>
      </c>
      <c r="C41" s="20">
        <f>ROUND(-C9*$D$3,2)</f>
        <v>-97131</v>
      </c>
      <c r="D41" s="20">
        <f>ROUND(-D9*$D$3,2)</f>
        <v>-61764</v>
      </c>
      <c r="E41" s="20">
        <f>ROUND(-E9*$D$3,2)</f>
        <v>-16992</v>
      </c>
      <c r="F41" s="20">
        <f aca="true" t="shared" si="15" ref="F41:M41">ROUND(-F9*$D$3,2)</f>
        <v>-50064</v>
      </c>
      <c r="G41" s="20">
        <f t="shared" si="15"/>
        <v>-94902</v>
      </c>
      <c r="H41" s="20">
        <f t="shared" si="15"/>
        <v>-119925</v>
      </c>
      <c r="I41" s="20">
        <f t="shared" si="15"/>
        <v>-57330</v>
      </c>
      <c r="J41" s="20">
        <f t="shared" si="15"/>
        <v>-73938</v>
      </c>
      <c r="K41" s="20">
        <f t="shared" si="15"/>
        <v>-60417</v>
      </c>
      <c r="L41" s="20">
        <f t="shared" si="15"/>
        <v>-39861</v>
      </c>
      <c r="M41" s="20">
        <f t="shared" si="15"/>
        <v>-27669</v>
      </c>
      <c r="N41" s="56">
        <f t="shared" si="14"/>
        <v>-803928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821773.7</v>
      </c>
      <c r="C52" s="34">
        <f aca="true" t="shared" si="18" ref="C52:M52">+C37+C39</f>
        <v>570001.97</v>
      </c>
      <c r="D52" s="34">
        <f t="shared" si="18"/>
        <v>550967.18</v>
      </c>
      <c r="E52" s="34">
        <f t="shared" si="18"/>
        <v>171450.1</v>
      </c>
      <c r="F52" s="34">
        <f t="shared" si="18"/>
        <v>534507.06</v>
      </c>
      <c r="G52" s="34">
        <f t="shared" si="18"/>
        <v>683289.87</v>
      </c>
      <c r="H52" s="34">
        <f t="shared" si="18"/>
        <v>735690.32</v>
      </c>
      <c r="I52" s="34">
        <f t="shared" si="18"/>
        <v>664987.21</v>
      </c>
      <c r="J52" s="34">
        <f t="shared" si="18"/>
        <v>528008.04</v>
      </c>
      <c r="K52" s="34">
        <f t="shared" si="18"/>
        <v>640961.97</v>
      </c>
      <c r="L52" s="34">
        <f t="shared" si="18"/>
        <v>280217.17</v>
      </c>
      <c r="M52" s="34">
        <f t="shared" si="18"/>
        <v>185325.44</v>
      </c>
      <c r="N52" s="34">
        <f>SUM(B52:M52)</f>
        <v>6367180.03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6367180.05</v>
      </c>
      <c r="P55" s="42"/>
    </row>
    <row r="56" spans="1:14" ht="18.75" customHeight="1">
      <c r="A56" s="17" t="s">
        <v>80</v>
      </c>
      <c r="B56" s="44">
        <v>145208.94</v>
      </c>
      <c r="C56" s="44">
        <v>140056.72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285265.66000000003</v>
      </c>
    </row>
    <row r="57" spans="1:14" ht="18.75" customHeight="1">
      <c r="A57" s="17" t="s">
        <v>81</v>
      </c>
      <c r="B57" s="44">
        <v>374162.92</v>
      </c>
      <c r="C57" s="44">
        <v>272971.66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647134.58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550967.18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550967.18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171450.11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171450.11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27894.54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27894.54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274422.66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274422.66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202411.7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202411.7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141980.15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141980.15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308419.63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308419.63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375222.37</v>
      </c>
      <c r="K65" s="43">
        <v>0</v>
      </c>
      <c r="L65" s="43">
        <v>0</v>
      </c>
      <c r="M65" s="43">
        <v>0</v>
      </c>
      <c r="N65" s="34">
        <f t="shared" si="19"/>
        <v>375222.37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325078.29</v>
      </c>
      <c r="L66" s="43">
        <v>0</v>
      </c>
      <c r="M66" s="43">
        <v>0</v>
      </c>
      <c r="N66" s="31">
        <f t="shared" si="19"/>
        <v>325078.29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148820.49</v>
      </c>
      <c r="M67" s="43">
        <v>0</v>
      </c>
      <c r="N67" s="34">
        <f t="shared" si="19"/>
        <v>148820.49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185325.44</v>
      </c>
      <c r="N68" s="31">
        <f t="shared" si="19"/>
        <v>185325.44</v>
      </c>
    </row>
    <row r="69" spans="1:14" ht="18.75" customHeight="1">
      <c r="A69" s="40" t="s">
        <v>92</v>
      </c>
      <c r="B69" s="38">
        <v>302401.84</v>
      </c>
      <c r="C69" s="38">
        <v>156973.6</v>
      </c>
      <c r="D69" s="43">
        <v>0</v>
      </c>
      <c r="E69" s="38">
        <v>0</v>
      </c>
      <c r="F69" s="38">
        <v>506612.52</v>
      </c>
      <c r="G69" s="38">
        <v>408867.21</v>
      </c>
      <c r="H69" s="38">
        <v>391298.47</v>
      </c>
      <c r="I69" s="38">
        <v>356567.58</v>
      </c>
      <c r="J69" s="38">
        <v>152785.67</v>
      </c>
      <c r="K69" s="38">
        <v>315883.68</v>
      </c>
      <c r="L69" s="38">
        <v>131396.68</v>
      </c>
      <c r="M69" s="43">
        <v>0</v>
      </c>
      <c r="N69" s="38">
        <f>SUM(B69:M69)</f>
        <v>2722787.2500000005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1.947585999592419</v>
      </c>
      <c r="C73" s="54">
        <v>1.937715365865791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1.694000004612206</v>
      </c>
      <c r="C74" s="54">
        <v>1.592836134949672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1.5792000020618504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1.956600076834422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1.8176000024874308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1.4483000070722147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1.703303786974227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1.6205999567338896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1.6408468912564458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1.8492000110593303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1.767900007561818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2.097154266994267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2014-08-13T19:11:34Z</dcterms:modified>
  <cp:category/>
  <cp:version/>
  <cp:contentType/>
  <cp:contentStatus/>
</cp:coreProperties>
</file>