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65" i="8"/>
  <c r="K64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6"/>
  <c r="K16" s="1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F62"/>
  <c r="F61" s="1"/>
  <c r="G62"/>
  <c r="G61" s="1"/>
  <c r="G60" s="1"/>
  <c r="H62"/>
  <c r="K62" s="1"/>
  <c r="I62"/>
  <c r="I61" s="1"/>
  <c r="J62"/>
  <c r="J61" s="1"/>
  <c r="K63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/>
  <c r="K99"/>
  <c r="K105"/>
  <c r="K106"/>
  <c r="K110"/>
  <c r="K111"/>
  <c r="K112"/>
  <c r="K113"/>
  <c r="K114"/>
  <c r="K115"/>
  <c r="K116"/>
  <c r="K117"/>
  <c r="K118"/>
  <c r="K119"/>
  <c r="K120"/>
  <c r="K121"/>
  <c r="K122"/>
  <c r="J60" l="1"/>
  <c r="I60"/>
  <c r="F60"/>
  <c r="E60"/>
  <c r="K68"/>
  <c r="H47"/>
  <c r="F47"/>
  <c r="F97"/>
  <c r="F96" s="1"/>
  <c r="D47"/>
  <c r="D97"/>
  <c r="D96" s="1"/>
  <c r="D108" s="1"/>
  <c r="K108" s="1"/>
  <c r="B7"/>
  <c r="B49" s="1"/>
  <c r="J8"/>
  <c r="J7" s="1"/>
  <c r="J49" s="1"/>
  <c r="J48" s="1"/>
  <c r="B60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H61"/>
  <c r="H60" s="1"/>
  <c r="K19"/>
  <c r="K60" l="1"/>
  <c r="K61"/>
  <c r="K8"/>
  <c r="K7" s="1"/>
  <c r="C97"/>
  <c r="C96" s="1"/>
  <c r="C107" s="1"/>
  <c r="K107" s="1"/>
  <c r="K104" s="1"/>
  <c r="C47"/>
  <c r="J47"/>
  <c r="J97"/>
  <c r="J96" s="1"/>
  <c r="J123" s="1"/>
  <c r="B48"/>
  <c r="K49"/>
  <c r="H97"/>
  <c r="H96" s="1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<sst xmlns="http://schemas.openxmlformats.org/spreadsheetml/2006/main" count="127" uniqueCount="127">
  <si>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</si>
  <si>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</si>
  <si>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</si>
  <si>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</si>
  <si>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</si>
  <si>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</si>
  <si>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</si>
  <si>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</si>
  <si>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</si>
  <si>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</si>
  <si>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</si>
  <si>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</si>
  <si>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</si>
  <si>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</si>
  <si>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</si>
  <si>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</si>
  <si>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</si>
  <si>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</si>
  <si>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</si>
  <si>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</si>
  <si>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</si>
  <si>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</si>
  <si>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</si>
  <si>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</si>
  <si>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</si>
  <si>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</si>
  <si>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</si>
  <si>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</si>
  <si>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</si>
  <si>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</si>
  <si>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</si>
  <si>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</si>
  <si>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</si>
  <si>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</si>
  <si>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</si>
  <si>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</si>
  <si>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</si>
  <si>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</si>
  <si>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</si>
  <si>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</si>
  <si>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</si>
  <si>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</si>
  <si>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</si>
  <si>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</si>
  <si>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</si>
  <si>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</si>
  <si>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</si>
  <si>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</si>
  <si>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</si>
  <si>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</si>
  <si>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</si>
  <si>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</si>
  <si>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</si>
  <si>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</si>
  <si>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</si>
  <si>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</si>
  <si>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</si>
  <si>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</si>
  <si>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</si>
  <si>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</si>
  <si>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</si>
  <si>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</si>
  <si>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</si>
  <si>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</si>
  <si>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</si>
  <si>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</si>
  <si>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</si>
  <si>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</si>
  <si>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</si>
  <si>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</si>
  <si>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</si>
  <si>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</si>
  <si>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</si>
  <si>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</si>
  <si>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</si>
  <si>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</si>
  <si>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</si>
  <si>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</si>
  <si>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</si>
  <si>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</si>
  <si>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</si>
  <si>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</si>
  <si>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</si>
  <si>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</si>
  <si>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</si>
  <si>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</si>
  <si>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</si>
  <si>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</si>
  <si>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</si>
  <si>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</si>
  <si>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</si>
  <si>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</si>
  <si>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</si>
  <si>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</si>
  <si>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</si>
  <si>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</si>
  <si>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</si>
  <si>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</si>
  <si>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</si>
  <si>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</si>
  <si>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</si>
  <si>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</si>
  <si>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</si>
  <si>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</si>
  <si>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</si>
  <si>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</si>
  <si>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</si>
  <si>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</si>
  <si>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</si>
  <si>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</si>
  <si>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</si>
  <si>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</si>
  <si>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</si>
  <si>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</si>
  <si>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</si>
  <si>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</si>
  <si>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</si>
  <si>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</si>
  <si>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</si>
  <si>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</si>
  <si>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</si>
  <si>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</si>
  <si>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</si>
  <si>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</si>
  <si>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</si>
  <si>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</si>
  <si>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13/02/14 - VENCIMENTO 20/02/14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</si>
</sst>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ht="21">
      <c r="A2" s="65" t="s">
        <v>126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6" t="s">
        <v>15</v>
      </c>
      <c r="B4" s="68" t="s">
        <v>118</v>
      </c>
      <c r="C4" s="69"/>
      <c r="D4" s="69"/>
      <c r="E4" s="69"/>
      <c r="F4" s="69"/>
      <c r="G4" s="69"/>
      <c r="H4" s="69"/>
      <c r="I4" s="69"/>
      <c r="J4" s="70"/>
      <c r="K4" s="67" t="s">
        <v>16</v>
      </c>
    </row>
    <row r="5" spans="1:13" ht="38.25">
      <c r="A5" s="66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1" t="s">
        <v>117</v>
      </c>
      <c r="J5" s="71" t="s">
        <v>116</v>
      </c>
      <c r="K5" s="66"/>
    </row>
    <row r="6" spans="1:13" ht="18.75" customHeight="1">
      <c r="A6" s="66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2"/>
      <c r="J6" s="72"/>
      <c r="K6" s="66"/>
    </row>
    <row r="7" spans="1:13" ht="17.25" customHeight="1">
      <c r="A7" s="8" t="s">
        <v>30</v>
      </c>
      <c r="B7" s="9">
        <f t="shared" ref="B7:K7" si="0">+B8+B20+B24+B27</f>
        <v>588665</v>
      </c>
      <c r="C7" s="9">
        <f t="shared" si="0"/>
        <v>794540</v>
      </c>
      <c r="D7" s="9">
        <f t="shared" si="0"/>
        <v>795060</v>
      </c>
      <c r="E7" s="9">
        <f t="shared" si="0"/>
        <v>547474</v>
      </c>
      <c r="F7" s="9">
        <f t="shared" si="0"/>
        <v>789169</v>
      </c>
      <c r="G7" s="9">
        <f t="shared" si="0"/>
        <v>1224683</v>
      </c>
      <c r="H7" s="9">
        <f t="shared" si="0"/>
        <v>560709</v>
      </c>
      <c r="I7" s="9">
        <f t="shared" si="0"/>
        <v>123666</v>
      </c>
      <c r="J7" s="9">
        <f t="shared" si="0"/>
        <v>288918</v>
      </c>
      <c r="K7" s="9">
        <f t="shared" si="0"/>
        <v>5712884</v>
      </c>
      <c r="L7" s="55"/>
    </row>
    <row r="8" spans="1:13" ht="17.25" customHeight="1">
      <c r="A8" s="10" t="s">
        <v>125</v>
      </c>
      <c r="B8" s="11">
        <f>B9+B12+B16</f>
        <v>349906</v>
      </c>
      <c r="C8" s="11">
        <f t="shared" ref="C8:J8" si="1">C9+C12+C16</f>
        <v>484753</v>
      </c>
      <c r="D8" s="11">
        <f t="shared" si="1"/>
        <v>454755</v>
      </c>
      <c r="E8" s="11">
        <f t="shared" si="1"/>
        <v>325992</v>
      </c>
      <c r="F8" s="11">
        <f t="shared" si="1"/>
        <v>444778</v>
      </c>
      <c r="G8" s="11">
        <f t="shared" si="1"/>
        <v>664264</v>
      </c>
      <c r="H8" s="11">
        <f t="shared" si="1"/>
        <v>347854</v>
      </c>
      <c r="I8" s="11">
        <f t="shared" si="1"/>
        <v>68100</v>
      </c>
      <c r="J8" s="11">
        <f t="shared" si="1"/>
        <v>162763</v>
      </c>
      <c r="K8" s="11">
        <f>SUM(B8:J8)</f>
        <v>3303165</v>
      </c>
    </row>
    <row r="9" spans="1:13" ht="17.25" customHeight="1">
      <c r="A9" s="15" t="s">
        <v>17</v>
      </c>
      <c r="B9" s="13">
        <f>+B10+B11</f>
        <v>51299</v>
      </c>
      <c r="C9" s="13">
        <f t="shared" ref="C9:J9" si="2">+C10+C11</f>
        <v>72828</v>
      </c>
      <c r="D9" s="13">
        <f t="shared" si="2"/>
        <v>62980</v>
      </c>
      <c r="E9" s="13">
        <f t="shared" si="2"/>
        <v>46288</v>
      </c>
      <c r="F9" s="13">
        <f t="shared" si="2"/>
        <v>57135</v>
      </c>
      <c r="G9" s="13">
        <f t="shared" si="2"/>
        <v>66560</v>
      </c>
      <c r="H9" s="13">
        <f t="shared" si="2"/>
        <v>62241</v>
      </c>
      <c r="I9" s="13">
        <f t="shared" si="2"/>
        <v>12007</v>
      </c>
      <c r="J9" s="13">
        <f t="shared" si="2"/>
        <v>19313</v>
      </c>
      <c r="K9" s="11">
        <f>SUM(B9:J9)</f>
        <v>450651</v>
      </c>
    </row>
    <row r="10" spans="1:13" ht="17.25" customHeight="1">
      <c r="A10" s="31" t="s">
        <v>18</v>
      </c>
      <c r="B10" s="13">
        <v>51299</v>
      </c>
      <c r="C10" s="13">
        <v>72828</v>
      </c>
      <c r="D10" s="13">
        <v>62980</v>
      </c>
      <c r="E10" s="13">
        <v>46288</v>
      </c>
      <c r="F10" s="13">
        <v>57135</v>
      </c>
      <c r="G10" s="13">
        <v>66560</v>
      </c>
      <c r="H10" s="13">
        <v>62241</v>
      </c>
      <c r="I10" s="13">
        <v>12007</v>
      </c>
      <c r="J10" s="13">
        <v>19313</v>
      </c>
      <c r="K10" s="11">
        <f>SUM(B10:J10)</f>
        <v>450651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296283</v>
      </c>
      <c r="C12" s="17">
        <f t="shared" si="3"/>
        <v>408238</v>
      </c>
      <c r="D12" s="17">
        <f t="shared" si="3"/>
        <v>388691</v>
      </c>
      <c r="E12" s="17">
        <f t="shared" si="3"/>
        <v>277291</v>
      </c>
      <c r="F12" s="17">
        <f t="shared" si="3"/>
        <v>384217</v>
      </c>
      <c r="G12" s="17">
        <f t="shared" si="3"/>
        <v>592508</v>
      </c>
      <c r="H12" s="17">
        <f t="shared" si="3"/>
        <v>283012</v>
      </c>
      <c r="I12" s="17">
        <f t="shared" si="3"/>
        <v>55445</v>
      </c>
      <c r="J12" s="17">
        <f t="shared" si="3"/>
        <v>142373</v>
      </c>
      <c r="K12" s="11">
        <f t="shared" ref="K12:K27" si="4">SUM(B12:J12)</f>
        <v>2828058</v>
      </c>
    </row>
    <row r="13" spans="1:13" ht="17.25" customHeight="1">
      <c r="A13" s="14" t="s">
        <v>20</v>
      </c>
      <c r="B13" s="13">
        <v>146101</v>
      </c>
      <c r="C13" s="13">
        <v>215163</v>
      </c>
      <c r="D13" s="13">
        <v>210070</v>
      </c>
      <c r="E13" s="13">
        <v>145042</v>
      </c>
      <c r="F13" s="13">
        <v>199911</v>
      </c>
      <c r="G13" s="13">
        <v>295944</v>
      </c>
      <c r="H13" s="13">
        <v>138437</v>
      </c>
      <c r="I13" s="13">
        <v>31382</v>
      </c>
      <c r="J13" s="13">
        <v>76576</v>
      </c>
      <c r="K13" s="11">
        <f t="shared" si="4"/>
        <v>1458626</v>
      </c>
      <c r="L13" s="55"/>
      <c r="M13" s="56"/>
    </row>
    <row r="14" spans="1:13" ht="17.25" customHeight="1">
      <c r="A14" s="14" t="s">
        <v>21</v>
      </c>
      <c r="B14" s="13">
        <v>135177</v>
      </c>
      <c r="C14" s="13">
        <v>170368</v>
      </c>
      <c r="D14" s="13">
        <v>157758</v>
      </c>
      <c r="E14" s="13">
        <v>119040</v>
      </c>
      <c r="F14" s="13">
        <v>166221</v>
      </c>
      <c r="G14" s="13">
        <v>273970</v>
      </c>
      <c r="H14" s="13">
        <v>129665</v>
      </c>
      <c r="I14" s="13">
        <v>20527</v>
      </c>
      <c r="J14" s="13">
        <v>58102</v>
      </c>
      <c r="K14" s="11">
        <f t="shared" si="4"/>
        <v>1230828</v>
      </c>
      <c r="L14" s="55"/>
    </row>
    <row r="15" spans="1:13" ht="17.25" customHeight="1">
      <c r="A15" s="14" t="s">
        <v>22</v>
      </c>
      <c r="B15" s="13">
        <v>15005</v>
      </c>
      <c r="C15" s="13">
        <v>22707</v>
      </c>
      <c r="D15" s="13">
        <v>20863</v>
      </c>
      <c r="E15" s="13">
        <v>13209</v>
      </c>
      <c r="F15" s="13">
        <v>18085</v>
      </c>
      <c r="G15" s="13">
        <v>22594</v>
      </c>
      <c r="H15" s="13">
        <v>14910</v>
      </c>
      <c r="I15" s="13">
        <v>3536</v>
      </c>
      <c r="J15" s="13">
        <v>7695</v>
      </c>
      <c r="K15" s="11">
        <f t="shared" si="4"/>
        <v>138604</v>
      </c>
    </row>
    <row r="16" spans="1:13" ht="17.25" customHeight="1">
      <c r="A16" s="15" t="s">
        <v>121</v>
      </c>
      <c r="B16" s="13">
        <f>B17+B18+B19</f>
        <v>2324</v>
      </c>
      <c r="C16" s="13">
        <f t="shared" ref="C16:J16" si="5">C17+C18+C19</f>
        <v>3687</v>
      </c>
      <c r="D16" s="13">
        <f t="shared" si="5"/>
        <v>3084</v>
      </c>
      <c r="E16" s="13">
        <f t="shared" si="5"/>
        <v>2413</v>
      </c>
      <c r="F16" s="13">
        <f t="shared" si="5"/>
        <v>3426</v>
      </c>
      <c r="G16" s="13">
        <f t="shared" si="5"/>
        <v>5196</v>
      </c>
      <c r="H16" s="13">
        <f t="shared" si="5"/>
        <v>2601</v>
      </c>
      <c r="I16" s="13">
        <f t="shared" si="5"/>
        <v>648</v>
      </c>
      <c r="J16" s="13">
        <f t="shared" si="5"/>
        <v>1077</v>
      </c>
      <c r="K16" s="11">
        <f t="shared" si="4"/>
        <v>24456</v>
      </c>
    </row>
    <row r="17" spans="1:12" ht="17.25" customHeight="1">
      <c r="A17" s="14" t="s">
        <v>122</v>
      </c>
      <c r="B17" s="13">
        <v>2175</v>
      </c>
      <c r="C17" s="13">
        <v>3512</v>
      </c>
      <c r="D17" s="13">
        <v>2933</v>
      </c>
      <c r="E17" s="13">
        <v>2269</v>
      </c>
      <c r="F17" s="13">
        <v>3192</v>
      </c>
      <c r="G17" s="13">
        <v>4926</v>
      </c>
      <c r="H17" s="13">
        <v>2470</v>
      </c>
      <c r="I17" s="13">
        <v>618</v>
      </c>
      <c r="J17" s="13">
        <v>1022</v>
      </c>
      <c r="K17" s="11">
        <f t="shared" si="4"/>
        <v>23117</v>
      </c>
    </row>
    <row r="18" spans="1:12" ht="17.25" customHeight="1">
      <c r="A18" s="14" t="s">
        <v>123</v>
      </c>
      <c r="B18" s="13">
        <v>40</v>
      </c>
      <c r="C18" s="13">
        <v>72</v>
      </c>
      <c r="D18" s="13">
        <v>69</v>
      </c>
      <c r="E18" s="13">
        <v>60</v>
      </c>
      <c r="F18" s="13">
        <v>98</v>
      </c>
      <c r="G18" s="13">
        <v>116</v>
      </c>
      <c r="H18" s="13">
        <v>46</v>
      </c>
      <c r="I18" s="13">
        <v>11</v>
      </c>
      <c r="J18" s="13">
        <v>21</v>
      </c>
      <c r="K18" s="11">
        <f t="shared" si="4"/>
        <v>533</v>
      </c>
    </row>
    <row r="19" spans="1:12" ht="17.25" customHeight="1">
      <c r="A19" s="14" t="s">
        <v>124</v>
      </c>
      <c r="B19" s="13">
        <v>109</v>
      </c>
      <c r="C19" s="13">
        <v>103</v>
      </c>
      <c r="D19" s="13">
        <v>82</v>
      </c>
      <c r="E19" s="13">
        <v>84</v>
      </c>
      <c r="F19" s="13">
        <v>136</v>
      </c>
      <c r="G19" s="13">
        <v>154</v>
      </c>
      <c r="H19" s="13">
        <v>85</v>
      </c>
      <c r="I19" s="13">
        <v>19</v>
      </c>
      <c r="J19" s="11">
        <v>34</v>
      </c>
      <c r="K19" s="11">
        <f t="shared" si="4"/>
        <v>806</v>
      </c>
    </row>
    <row r="20" spans="1:12" ht="17.25" customHeight="1">
      <c r="A20" s="16" t="s">
        <v>23</v>
      </c>
      <c r="B20" s="11">
        <f>+B21+B22+B23</f>
        <v>199043</v>
      </c>
      <c r="C20" s="11">
        <f t="shared" ref="C20:J20" si="6">+C21+C22+C23</f>
        <v>245063</v>
      </c>
      <c r="D20" s="11">
        <f t="shared" si="6"/>
        <v>265212</v>
      </c>
      <c r="E20" s="11">
        <f t="shared" si="6"/>
        <v>174733</v>
      </c>
      <c r="F20" s="11">
        <f t="shared" si="6"/>
        <v>286175</v>
      </c>
      <c r="G20" s="11">
        <f t="shared" si="6"/>
        <v>496733</v>
      </c>
      <c r="H20" s="11">
        <f t="shared" si="6"/>
        <v>173017</v>
      </c>
      <c r="I20" s="11">
        <f t="shared" si="6"/>
        <v>41982</v>
      </c>
      <c r="J20" s="11">
        <f t="shared" si="6"/>
        <v>93696</v>
      </c>
      <c r="K20" s="11">
        <f t="shared" si="4"/>
        <v>1975654</v>
      </c>
    </row>
    <row r="21" spans="1:12" ht="17.25" customHeight="1">
      <c r="A21" s="12" t="s">
        <v>24</v>
      </c>
      <c r="B21" s="13">
        <v>111335</v>
      </c>
      <c r="C21" s="13">
        <v>150174</v>
      </c>
      <c r="D21" s="13">
        <v>162585</v>
      </c>
      <c r="E21" s="13">
        <v>104168</v>
      </c>
      <c r="F21" s="13">
        <v>168048</v>
      </c>
      <c r="G21" s="13">
        <v>275313</v>
      </c>
      <c r="H21" s="13">
        <v>102588</v>
      </c>
      <c r="I21" s="13">
        <v>26941</v>
      </c>
      <c r="J21" s="13">
        <v>56136</v>
      </c>
      <c r="K21" s="11">
        <f t="shared" si="4"/>
        <v>1157288</v>
      </c>
      <c r="L21" s="55"/>
    </row>
    <row r="22" spans="1:12" ht="17.25" customHeight="1">
      <c r="A22" s="12" t="s">
        <v>25</v>
      </c>
      <c r="B22" s="13">
        <v>79682</v>
      </c>
      <c r="C22" s="13">
        <v>84674</v>
      </c>
      <c r="D22" s="13">
        <v>91692</v>
      </c>
      <c r="E22" s="13">
        <v>64239</v>
      </c>
      <c r="F22" s="13">
        <v>107857</v>
      </c>
      <c r="G22" s="13">
        <v>205916</v>
      </c>
      <c r="H22" s="13">
        <v>63810</v>
      </c>
      <c r="I22" s="13">
        <v>13111</v>
      </c>
      <c r="J22" s="13">
        <v>33356</v>
      </c>
      <c r="K22" s="11">
        <f t="shared" si="4"/>
        <v>744337</v>
      </c>
      <c r="L22" s="55"/>
    </row>
    <row r="23" spans="1:12" ht="17.25" customHeight="1">
      <c r="A23" s="12" t="s">
        <v>26</v>
      </c>
      <c r="B23" s="13">
        <v>8026</v>
      </c>
      <c r="C23" s="13">
        <v>10215</v>
      </c>
      <c r="D23" s="13">
        <v>10935</v>
      </c>
      <c r="E23" s="13">
        <v>6326</v>
      </c>
      <c r="F23" s="13">
        <v>10270</v>
      </c>
      <c r="G23" s="13">
        <v>15504</v>
      </c>
      <c r="H23" s="13">
        <v>6619</v>
      </c>
      <c r="I23" s="13">
        <v>1930</v>
      </c>
      <c r="J23" s="13">
        <v>4204</v>
      </c>
      <c r="K23" s="11">
        <f t="shared" si="4"/>
        <v>74029</v>
      </c>
    </row>
    <row r="24" spans="1:12" ht="17.25" customHeight="1">
      <c r="A24" s="16" t="s">
        <v>27</v>
      </c>
      <c r="B24" s="13">
        <v>39716</v>
      </c>
      <c r="C24" s="13">
        <v>64724</v>
      </c>
      <c r="D24" s="13">
        <v>75093</v>
      </c>
      <c r="E24" s="13">
        <v>46749</v>
      </c>
      <c r="F24" s="13">
        <v>58216</v>
      </c>
      <c r="G24" s="13">
        <v>63686</v>
      </c>
      <c r="H24" s="13">
        <v>31967</v>
      </c>
      <c r="I24" s="13">
        <v>13584</v>
      </c>
      <c r="J24" s="13">
        <v>32459</v>
      </c>
      <c r="K24" s="11">
        <f t="shared" si="4"/>
        <v>426194</v>
      </c>
    </row>
    <row r="25" spans="1:12" ht="17.25" customHeight="1">
      <c r="A25" s="12" t="s">
        <v>28</v>
      </c>
      <c r="B25" s="13">
        <v>25418</v>
      </c>
      <c r="C25" s="13">
        <v>41423</v>
      </c>
      <c r="D25" s="13">
        <v>48060</v>
      </c>
      <c r="E25" s="13">
        <v>29919</v>
      </c>
      <c r="F25" s="13">
        <v>37258</v>
      </c>
      <c r="G25" s="13">
        <v>40759</v>
      </c>
      <c r="H25" s="13">
        <v>20459</v>
      </c>
      <c r="I25" s="13">
        <v>8694</v>
      </c>
      <c r="J25" s="13">
        <v>20774</v>
      </c>
      <c r="K25" s="11">
        <f t="shared" si="4"/>
        <v>272764</v>
      </c>
      <c r="L25" s="55"/>
    </row>
    <row r="26" spans="1:12" ht="17.25" customHeight="1">
      <c r="A26" s="12" t="s">
        <v>29</v>
      </c>
      <c r="B26" s="13">
        <v>14298</v>
      </c>
      <c r="C26" s="13">
        <v>23301</v>
      </c>
      <c r="D26" s="13">
        <v>27033</v>
      </c>
      <c r="E26" s="13">
        <v>16830</v>
      </c>
      <c r="F26" s="13">
        <v>20958</v>
      </c>
      <c r="G26" s="13">
        <v>22927</v>
      </c>
      <c r="H26" s="13">
        <v>11508</v>
      </c>
      <c r="I26" s="13">
        <v>4890</v>
      </c>
      <c r="J26" s="13">
        <v>11685</v>
      </c>
      <c r="K26" s="11">
        <f t="shared" si="4"/>
        <v>153430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7871</v>
      </c>
      <c r="I27" s="11">
        <v>0</v>
      </c>
      <c r="J27" s="11">
        <v>0</v>
      </c>
      <c r="K27" s="11">
        <f t="shared" si="4"/>
        <v>7871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10250.51</v>
      </c>
      <c r="I35" s="20">
        <v>0</v>
      </c>
      <c r="J35" s="20">
        <v>0</v>
      </c>
      <c r="K35" s="24">
        <f>SUM(B35:J35)</f>
        <v>10250.51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1351809.6800000002</v>
      </c>
      <c r="C47" s="23">
        <f t="shared" ref="C47:H47" si="9">+C48+C56</f>
        <v>2077981.15</v>
      </c>
      <c r="D47" s="23">
        <f t="shared" si="9"/>
        <v>2359806.4700000002</v>
      </c>
      <c r="E47" s="23">
        <f t="shared" si="9"/>
        <v>1376622.04</v>
      </c>
      <c r="F47" s="23">
        <f t="shared" si="9"/>
        <v>1918411.98</v>
      </c>
      <c r="G47" s="23">
        <f t="shared" si="9"/>
        <v>2561381.92</v>
      </c>
      <c r="H47" s="23">
        <f t="shared" si="9"/>
        <v>1357272.1</v>
      </c>
      <c r="I47" s="23">
        <f>+I48+I56</f>
        <v>521314.02</v>
      </c>
      <c r="J47" s="23">
        <f>+J48+J56</f>
        <v>733737.45000000007</v>
      </c>
      <c r="K47" s="23">
        <f>SUM(B47:J47)</f>
        <v>14258336.809999999</v>
      </c>
    </row>
    <row r="48" spans="1:11" ht="17.25" customHeight="1">
      <c r="A48" s="16" t="s">
        <v>48</v>
      </c>
      <c r="B48" s="24">
        <f>SUM(B49:B55)</f>
        <v>1336799.3500000001</v>
      </c>
      <c r="C48" s="24">
        <f t="shared" ref="C48:H48" si="10">SUM(C49:C55)</f>
        <v>2057973.26</v>
      </c>
      <c r="D48" s="24">
        <f t="shared" si="10"/>
        <v>2339543.56</v>
      </c>
      <c r="E48" s="24">
        <f t="shared" si="10"/>
        <v>1357735.52</v>
      </c>
      <c r="F48" s="24">
        <f t="shared" si="10"/>
        <v>1900003.28</v>
      </c>
      <c r="G48" s="24">
        <f t="shared" si="10"/>
        <v>2536440.96</v>
      </c>
      <c r="H48" s="24">
        <f t="shared" si="10"/>
        <v>1341822.24</v>
      </c>
      <c r="I48" s="24">
        <f>SUM(I49:I55)</f>
        <v>521314.02</v>
      </c>
      <c r="J48" s="24">
        <f>SUM(J49:J55)</f>
        <v>722150.54</v>
      </c>
      <c r="K48" s="24">
        <f t="shared" ref="K48:K56" si="11">SUM(B48:J48)</f>
        <v>14113782.73</v>
      </c>
    </row>
    <row r="49" spans="1:11" ht="17.25" customHeight="1">
      <c r="A49" s="36" t="s">
        <v>49</v>
      </c>
      <c r="B49" s="24">
        <f t="shared" ref="B49:H49" si="12">ROUND(B30*B7,2)</f>
        <v>1336799.3500000001</v>
      </c>
      <c r="C49" s="24">
        <f t="shared" si="12"/>
        <v>2053409.18</v>
      </c>
      <c r="D49" s="24">
        <f t="shared" si="12"/>
        <v>2339543.56</v>
      </c>
      <c r="E49" s="24">
        <f t="shared" si="12"/>
        <v>1357735.52</v>
      </c>
      <c r="F49" s="24">
        <f t="shared" si="12"/>
        <v>1900003.28</v>
      </c>
      <c r="G49" s="24">
        <f t="shared" si="12"/>
        <v>2536440.96</v>
      </c>
      <c r="H49" s="24">
        <f t="shared" si="12"/>
        <v>1331571.73</v>
      </c>
      <c r="I49" s="24">
        <f>ROUND(I30*I7,2)</f>
        <v>521314.02</v>
      </c>
      <c r="J49" s="24">
        <f>ROUND(J30*J7,2)</f>
        <v>722150.54</v>
      </c>
      <c r="K49" s="24">
        <f t="shared" si="11"/>
        <v>14098968.139999997</v>
      </c>
    </row>
    <row r="50" spans="1:11" ht="17.25" customHeight="1">
      <c r="A50" s="36" t="s">
        <v>50</v>
      </c>
      <c r="B50" s="20">
        <v>0</v>
      </c>
      <c r="C50" s="24">
        <f>ROUND(C31*C7,2)</f>
        <v>4564.08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4564.08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10250.51</v>
      </c>
      <c r="I53" s="33">
        <f>+I35</f>
        <v>0</v>
      </c>
      <c r="J53" s="33">
        <f>+J35</f>
        <v>0</v>
      </c>
      <c r="K53" s="24">
        <f t="shared" si="11"/>
        <v>10250.51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144554.07999999999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-239528.09000000003</v>
      </c>
      <c r="C60" s="37">
        <f t="shared" si="13"/>
        <v>-253625.34</v>
      </c>
      <c r="D60" s="37">
        <f t="shared" si="13"/>
        <v>-237780.31</v>
      </c>
      <c r="E60" s="37">
        <f t="shared" si="13"/>
        <v>-274448.07999999996</v>
      </c>
      <c r="F60" s="37">
        <f t="shared" si="13"/>
        <v>-281512.7</v>
      </c>
      <c r="G60" s="37">
        <f t="shared" si="13"/>
        <v>-305359.22000000003</v>
      </c>
      <c r="H60" s="37">
        <f t="shared" si="13"/>
        <v>-201341.6</v>
      </c>
      <c r="I60" s="37">
        <f t="shared" si="13"/>
        <v>-79710.26999999999</v>
      </c>
      <c r="J60" s="37">
        <f t="shared" si="13"/>
        <v>-82667.61</v>
      </c>
      <c r="K60" s="37">
        <f>SUM(B60:J60)</f>
        <v>-1955973.2200000002</v>
      </c>
    </row>
    <row r="61" spans="1:11" ht="18.75" customHeight="1">
      <c r="A61" s="16" t="s">
        <v>83</v>
      </c>
      <c r="B61" s="37">
        <f t="shared" ref="B61:J61" si="14">B62+B63+B64+B65+B66+B67</f>
        <v>-224713.58000000002</v>
      </c>
      <c r="C61" s="37">
        <f t="shared" si="14"/>
        <v>-231923.25</v>
      </c>
      <c r="D61" s="37">
        <f t="shared" si="14"/>
        <v>-216244.16999999998</v>
      </c>
      <c r="E61" s="37">
        <f t="shared" si="14"/>
        <v>-247281.91999999998</v>
      </c>
      <c r="F61" s="37">
        <f t="shared" si="14"/>
        <v>-261499.34</v>
      </c>
      <c r="G61" s="37">
        <f t="shared" si="14"/>
        <v>-275480.52</v>
      </c>
      <c r="H61" s="37">
        <f t="shared" si="14"/>
        <v>-186723</v>
      </c>
      <c r="I61" s="37">
        <f t="shared" si="14"/>
        <v>-36021</v>
      </c>
      <c r="J61" s="37">
        <f t="shared" si="14"/>
        <v>-57939</v>
      </c>
      <c r="K61" s="37">
        <f t="shared" ref="K61:K92" si="15">SUM(B61:J61)</f>
        <v>-1737825.78</v>
      </c>
    </row>
    <row r="62" spans="1:11" ht="18.75" customHeight="1">
      <c r="A62" s="12" t="s">
        <v>84</v>
      </c>
      <c r="B62" s="37">
        <f>-ROUND(B9*$D$3,2)</f>
        <v>-153897</v>
      </c>
      <c r="C62" s="37">
        <f t="shared" ref="C62:J62" si="16">-ROUND(C9*$D$3,2)</f>
        <v>-218484</v>
      </c>
      <c r="D62" s="37">
        <f t="shared" si="16"/>
        <v>-188940</v>
      </c>
      <c r="E62" s="37">
        <f t="shared" si="16"/>
        <v>-138864</v>
      </c>
      <c r="F62" s="37">
        <f t="shared" si="16"/>
        <v>-171405</v>
      </c>
      <c r="G62" s="37">
        <f t="shared" si="16"/>
        <v>-199680</v>
      </c>
      <c r="H62" s="37">
        <f t="shared" si="16"/>
        <v>-186723</v>
      </c>
      <c r="I62" s="37">
        <f t="shared" si="16"/>
        <v>-36021</v>
      </c>
      <c r="J62" s="37">
        <f t="shared" si="16"/>
        <v>-57939</v>
      </c>
      <c r="K62" s="37">
        <f t="shared" si="15"/>
        <v>-1351953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5"/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f t="shared" si="15"/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f t="shared" si="15"/>
        <v>0</v>
      </c>
    </row>
    <row r="66" spans="1:11" ht="18.75" customHeight="1">
      <c r="A66" s="12" t="s">
        <v>61</v>
      </c>
      <c r="B66" s="49">
        <v>-70816.58</v>
      </c>
      <c r="C66" s="49">
        <v>-13439.25</v>
      </c>
      <c r="D66" s="49">
        <v>-27304.17</v>
      </c>
      <c r="E66" s="49">
        <v>-108417.92</v>
      </c>
      <c r="F66" s="49">
        <v>-90094.34</v>
      </c>
      <c r="G66" s="49">
        <v>-75800.52</v>
      </c>
      <c r="H66" s="20">
        <v>0</v>
      </c>
      <c r="I66" s="20">
        <v>0</v>
      </c>
      <c r="J66" s="20">
        <v>0</v>
      </c>
      <c r="K66" s="37">
        <f t="shared" si="15"/>
        <v>-385872.78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-27166.159999999996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-43689.27</v>
      </c>
      <c r="J68" s="37">
        <f t="shared" si="17"/>
        <v>-24728.61</v>
      </c>
      <c r="K68" s="37">
        <f t="shared" si="15"/>
        <v>-218147.44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5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-11425.96</v>
      </c>
      <c r="F92" s="20">
        <v>0</v>
      </c>
      <c r="G92" s="20">
        <v>0</v>
      </c>
      <c r="H92" s="20">
        <v>0</v>
      </c>
      <c r="I92" s="50">
        <v>-6568.56</v>
      </c>
      <c r="J92" s="50">
        <v>-13133.9</v>
      </c>
      <c r="K92" s="50">
        <f t="shared" si="15"/>
        <v>-31128.42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1112281.5900000001</v>
      </c>
      <c r="C96" s="25">
        <f t="shared" si="19"/>
        <v>1824355.8099999998</v>
      </c>
      <c r="D96" s="25">
        <f t="shared" si="19"/>
        <v>2122026.16</v>
      </c>
      <c r="E96" s="25">
        <f t="shared" si="19"/>
        <v>1102173.9600000002</v>
      </c>
      <c r="F96" s="25">
        <f t="shared" si="19"/>
        <v>1636899.2799999998</v>
      </c>
      <c r="G96" s="25">
        <f t="shared" si="19"/>
        <v>2256022.6999999997</v>
      </c>
      <c r="H96" s="25">
        <f t="shared" si="19"/>
        <v>1155930.5</v>
      </c>
      <c r="I96" s="25">
        <f>+I97+I98</f>
        <v>441603.75</v>
      </c>
      <c r="J96" s="25">
        <f>+J97+J98</f>
        <v>651069.84000000008</v>
      </c>
      <c r="K96" s="50">
        <f t="shared" si="18"/>
        <v>12302363.59</v>
      </c>
      <c r="L96" s="57"/>
    </row>
    <row r="97" spans="1:13" ht="18.75" customHeight="1">
      <c r="A97" s="16" t="s">
        <v>91</v>
      </c>
      <c r="B97" s="25">
        <f t="shared" ref="B97:J97" si="20">+B48+B61+B68+B93</f>
        <v>1097271.26</v>
      </c>
      <c r="C97" s="25">
        <f t="shared" si="20"/>
        <v>1804347.92</v>
      </c>
      <c r="D97" s="25">
        <f t="shared" si="20"/>
        <v>2101763.25</v>
      </c>
      <c r="E97" s="25">
        <f t="shared" si="20"/>
        <v>1083287.4400000002</v>
      </c>
      <c r="F97" s="25">
        <f t="shared" si="20"/>
        <v>1618490.5799999998</v>
      </c>
      <c r="G97" s="25">
        <f t="shared" si="20"/>
        <v>2231081.7399999998</v>
      </c>
      <c r="H97" s="25">
        <f t="shared" si="20"/>
        <v>1140480.6399999999</v>
      </c>
      <c r="I97" s="25">
        <f t="shared" si="20"/>
        <v>441603.75</v>
      </c>
      <c r="J97" s="25">
        <f t="shared" si="20"/>
        <v>639482.93000000005</v>
      </c>
      <c r="K97" s="50">
        <f t="shared" si="18"/>
        <v>12157809.51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18408.7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144554.07999999999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  <c r="M99" s="63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12302363.609999998</v>
      </c>
    </row>
    <row r="105" spans="1:13" ht="18.75" customHeight="1">
      <c r="A105" s="27" t="s">
        <v>79</v>
      </c>
      <c r="B105" s="28">
        <v>133433.10999999999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133433.10999999999</v>
      </c>
    </row>
    <row r="106" spans="1:13" ht="18.75" customHeight="1">
      <c r="A106" s="27" t="s">
        <v>80</v>
      </c>
      <c r="B106" s="28">
        <v>978848.48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978848.48</v>
      </c>
    </row>
    <row r="107" spans="1:13" ht="18.75" customHeight="1">
      <c r="A107" s="27" t="s">
        <v>81</v>
      </c>
      <c r="B107" s="42">
        <v>0</v>
      </c>
      <c r="C107" s="28">
        <f>+C96</f>
        <v>1824355.8099999998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1824355.8099999998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2122026.16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2122026.16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1102173.9600000002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1102173.9600000002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203199.8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203199.8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282210.5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282210.5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425817.01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425817.01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725671.98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725671.98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651363.85</v>
      </c>
      <c r="H114" s="42">
        <v>0</v>
      </c>
      <c r="I114" s="42">
        <v>0</v>
      </c>
      <c r="J114" s="42">
        <v>0</v>
      </c>
      <c r="K114" s="43">
        <f t="shared" si="22"/>
        <v>651363.85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52393.83</v>
      </c>
      <c r="H115" s="42">
        <v>0</v>
      </c>
      <c r="I115" s="42">
        <v>0</v>
      </c>
      <c r="J115" s="42">
        <v>0</v>
      </c>
      <c r="K115" s="43">
        <f t="shared" si="22"/>
        <v>52393.83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358291.92</v>
      </c>
      <c r="H116" s="42">
        <v>0</v>
      </c>
      <c r="I116" s="42">
        <v>0</v>
      </c>
      <c r="J116" s="42">
        <v>0</v>
      </c>
      <c r="K116" s="43">
        <f t="shared" si="22"/>
        <v>358291.92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323618.90999999997</v>
      </c>
      <c r="H117" s="42">
        <v>0</v>
      </c>
      <c r="I117" s="42">
        <v>0</v>
      </c>
      <c r="J117" s="42">
        <v>0</v>
      </c>
      <c r="K117" s="43">
        <f t="shared" si="22"/>
        <v>323618.90999999997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870354.2</v>
      </c>
      <c r="H118" s="42">
        <v>0</v>
      </c>
      <c r="I118" s="42">
        <v>0</v>
      </c>
      <c r="J118" s="42">
        <v>0</v>
      </c>
      <c r="K118" s="43">
        <f t="shared" si="22"/>
        <v>870354.2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415895.37</v>
      </c>
      <c r="I119" s="42">
        <v>0</v>
      </c>
      <c r="J119" s="42">
        <v>0</v>
      </c>
      <c r="K119" s="43">
        <f t="shared" si="22"/>
        <v>415895.37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740035.13</v>
      </c>
      <c r="I120" s="42">
        <v>0</v>
      </c>
      <c r="J120" s="42">
        <v>0</v>
      </c>
      <c r="K120" s="43">
        <f t="shared" si="22"/>
        <v>740035.13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441603.75</v>
      </c>
      <c r="J121" s="42">
        <v>0</v>
      </c>
      <c r="K121" s="43">
        <f t="shared" si="22"/>
        <v>441603.75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651069.84</v>
      </c>
      <c r="K122" s="46">
        <f t="shared" si="22"/>
        <v>651069.84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2014-02-19T17:02:45Z</dcterms:modified>
</cp:coreProperties>
</file>