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91" i="8"/>
  <c r="K80"/>
  <c r="K75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6"/>
  <c r="K16" s="1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K62" s="1"/>
  <c r="K63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1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99"/>
  <c r="K105"/>
  <c r="K106"/>
  <c r="K110"/>
  <c r="K111"/>
  <c r="K112"/>
  <c r="K113"/>
  <c r="K114"/>
  <c r="K115"/>
  <c r="K116"/>
  <c r="K117"/>
  <c r="K118"/>
  <c r="K119"/>
  <c r="K120"/>
  <c r="K121"/>
  <c r="K122"/>
  <c r="C60" l="1"/>
  <c r="D60"/>
  <c r="G60"/>
  <c r="I60"/>
  <c r="H60"/>
  <c r="F60"/>
  <c r="E60"/>
  <c r="K68"/>
  <c r="H47"/>
  <c r="H97"/>
  <c r="H96" s="1"/>
  <c r="F47"/>
  <c r="F97"/>
  <c r="F96" s="1"/>
  <c r="D47"/>
  <c r="D97"/>
  <c r="D96" s="1"/>
  <c r="D108" s="1"/>
  <c r="K108" s="1"/>
  <c r="B7"/>
  <c r="B49" s="1"/>
  <c r="J8"/>
  <c r="J7" s="1"/>
  <c r="J49" s="1"/>
  <c r="J48" s="1"/>
  <c r="B60"/>
  <c r="I97"/>
  <c r="I96" s="1"/>
  <c r="I47"/>
  <c r="G97"/>
  <c r="G96" s="1"/>
  <c r="G47"/>
  <c r="E97"/>
  <c r="E96" s="1"/>
  <c r="E109" s="1"/>
  <c r="K109" s="1"/>
  <c r="E47"/>
  <c r="C50"/>
  <c r="K50" s="1"/>
  <c r="C49"/>
  <c r="J61"/>
  <c r="J60" s="1"/>
  <c r="K19"/>
  <c r="K61" l="1"/>
  <c r="J47"/>
  <c r="J97"/>
  <c r="J96" s="1"/>
  <c r="J123" s="1"/>
  <c r="C48"/>
  <c r="K60"/>
  <c r="K8"/>
  <c r="K7" s="1"/>
  <c r="B48"/>
  <c r="K49"/>
  <c r="C97" l="1"/>
  <c r="C96" s="1"/>
  <c r="C107" s="1"/>
  <c r="K107" s="1"/>
  <c r="K104" s="1"/>
  <c r="C47"/>
  <c r="B47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<sst xmlns="http://schemas.openxmlformats.org/spreadsheetml/2006/main" count="127" uniqueCount="127">
  <si>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</si>
  <si>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</si>
  <si>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</si>
  <si>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</si>
  <si>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</si>
  <si>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</si>
  <si>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</si>
  <si>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</si>
  <si>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</si>
  <si>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</si>
  <si>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</si>
  <si>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</si>
  <si>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</si>
  <si>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</si>
  <si>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</si>
  <si>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</si>
  <si>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</si>
  <si>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</si>
  <si>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</si>
  <si>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</si>
  <si>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</si>
  <si>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</si>
  <si>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</si>
  <si>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</si>
  <si>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</si>
  <si>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</si>
  <si>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</si>
  <si>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</si>
  <si>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</si>
  <si>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</si>
  <si>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</si>
  <si>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</si>
  <si>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</si>
  <si>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</si>
  <si>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</si>
  <si>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</si>
  <si>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</si>
  <si>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</si>
  <si>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</si>
  <si>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</si>
  <si>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</si>
  <si>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</si>
  <si>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</si>
  <si>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</si>
  <si>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</si>
  <si>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</si>
  <si>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</si>
  <si>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</si>
  <si>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</si>
  <si>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</si>
  <si>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</si>
  <si>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</si>
  <si>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</si>
  <si>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</si>
  <si>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</si>
  <si>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</si>
  <si>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</si>
  <si>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</si>
  <si>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</si>
  <si>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</si>
  <si>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</si>
  <si>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</si>
  <si>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</si>
  <si>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</si>
  <si>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</si>
  <si>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</si>
  <si>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</si>
  <si>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</si>
  <si>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</si>
  <si>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</si>
  <si>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</si>
  <si>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</si>
  <si>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</si>
  <si>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</si>
  <si>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</si>
  <si>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</si>
  <si>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</si>
  <si>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</si>
  <si>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</si>
  <si>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</si>
  <si>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</si>
  <si>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</si>
  <si>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</si>
  <si>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</si>
  <si>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</si>
  <si>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</si>
  <si>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</si>
  <si>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</si>
  <si>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</si>
  <si>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</si>
  <si>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</si>
  <si>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</si>
  <si>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</si>
  <si>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</si>
  <si>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</si>
  <si>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</si>
  <si>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</si>
  <si>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</si>
  <si>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</si>
  <si>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</si>
  <si>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</si>
  <si>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</si>
  <si>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</si>
  <si>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</si>
  <si>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</si>
  <si>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</si>
  <si>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</si>
  <si>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</si>
  <si>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</si>
  <si>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</si>
  <si>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</si>
  <si>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</si>
  <si>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</si>
  <si>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</si>
  <si>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</si>
  <si>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</si>
  <si>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</si>
  <si>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</si>
  <si>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</si>
  <si>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</si>
  <si>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</si>
  <si>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</si>
  <si>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</si>
  <si>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</si>
  <si>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</si>
  <si>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</si>
  <si>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24/02/14 - VENCIMENTO 05/03/14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</si>
</sst>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2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6" t="s">
        <v>15</v>
      </c>
      <c r="B4" s="68" t="s">
        <v>118</v>
      </c>
      <c r="C4" s="69"/>
      <c r="D4" s="69"/>
      <c r="E4" s="69"/>
      <c r="F4" s="69"/>
      <c r="G4" s="69"/>
      <c r="H4" s="69"/>
      <c r="I4" s="69"/>
      <c r="J4" s="70"/>
      <c r="K4" s="67" t="s">
        <v>16</v>
      </c>
    </row>
    <row r="5" spans="1:13" ht="38.25">
      <c r="A5" s="66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1" t="s">
        <v>117</v>
      </c>
      <c r="J5" s="71" t="s">
        <v>116</v>
      </c>
      <c r="K5" s="66"/>
    </row>
    <row r="6" spans="1:13" ht="18.75" customHeight="1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2"/>
      <c r="J6" s="72"/>
      <c r="K6" s="66"/>
    </row>
    <row r="7" spans="1:13" ht="17.25" customHeight="1">
      <c r="A7" s="8" t="s">
        <v>30</v>
      </c>
      <c r="B7" s="9">
        <f t="shared" ref="B7:K7" si="0">+B8+B20+B24+B27</f>
        <v>583837</v>
      </c>
      <c r="C7" s="9">
        <f t="shared" si="0"/>
        <v>795921</v>
      </c>
      <c r="D7" s="9">
        <f t="shared" si="0"/>
        <v>783833</v>
      </c>
      <c r="E7" s="9">
        <f t="shared" si="0"/>
        <v>549261</v>
      </c>
      <c r="F7" s="9">
        <f t="shared" si="0"/>
        <v>761864</v>
      </c>
      <c r="G7" s="9">
        <f t="shared" si="0"/>
        <v>1130332</v>
      </c>
      <c r="H7" s="9">
        <f t="shared" si="0"/>
        <v>554916</v>
      </c>
      <c r="I7" s="9">
        <f t="shared" si="0"/>
        <v>125863</v>
      </c>
      <c r="J7" s="9">
        <f t="shared" si="0"/>
        <v>294863</v>
      </c>
      <c r="K7" s="9">
        <f t="shared" si="0"/>
        <v>5580690</v>
      </c>
      <c r="L7" s="55"/>
    </row>
    <row r="8" spans="1:13" ht="17.25" customHeight="1">
      <c r="A8" s="10" t="s">
        <v>125</v>
      </c>
      <c r="B8" s="11">
        <f>B9+B12+B16</f>
        <v>350413</v>
      </c>
      <c r="C8" s="11">
        <f t="shared" ref="C8:J8" si="1">C9+C12+C16</f>
        <v>487638</v>
      </c>
      <c r="D8" s="11">
        <f t="shared" si="1"/>
        <v>448633</v>
      </c>
      <c r="E8" s="11">
        <f t="shared" si="1"/>
        <v>327466</v>
      </c>
      <c r="F8" s="11">
        <f t="shared" si="1"/>
        <v>431019</v>
      </c>
      <c r="G8" s="11">
        <f t="shared" si="1"/>
        <v>622632</v>
      </c>
      <c r="H8" s="11">
        <f t="shared" si="1"/>
        <v>347045</v>
      </c>
      <c r="I8" s="11">
        <f t="shared" si="1"/>
        <v>68904</v>
      </c>
      <c r="J8" s="11">
        <f t="shared" si="1"/>
        <v>167437</v>
      </c>
      <c r="K8" s="11">
        <f>SUM(B8:J8)</f>
        <v>3251187</v>
      </c>
    </row>
    <row r="9" spans="1:13" ht="17.25" customHeight="1">
      <c r="A9" s="15" t="s">
        <v>17</v>
      </c>
      <c r="B9" s="13">
        <f>+B10+B11</f>
        <v>56449</v>
      </c>
      <c r="C9" s="13">
        <f t="shared" ref="C9:J9" si="2">+C10+C11</f>
        <v>79603</v>
      </c>
      <c r="D9" s="13">
        <f t="shared" si="2"/>
        <v>68805</v>
      </c>
      <c r="E9" s="13">
        <f t="shared" si="2"/>
        <v>50658</v>
      </c>
      <c r="F9" s="13">
        <f t="shared" si="2"/>
        <v>60190</v>
      </c>
      <c r="G9" s="13">
        <f t="shared" si="2"/>
        <v>70596</v>
      </c>
      <c r="H9" s="13">
        <f t="shared" si="2"/>
        <v>66307</v>
      </c>
      <c r="I9" s="13">
        <f t="shared" si="2"/>
        <v>12845</v>
      </c>
      <c r="J9" s="13">
        <f t="shared" si="2"/>
        <v>22976</v>
      </c>
      <c r="K9" s="11">
        <f>SUM(B9:J9)</f>
        <v>488429</v>
      </c>
    </row>
    <row r="10" spans="1:13" ht="17.25" customHeight="1">
      <c r="A10" s="31" t="s">
        <v>18</v>
      </c>
      <c r="B10" s="13">
        <v>56449</v>
      </c>
      <c r="C10" s="13">
        <v>79603</v>
      </c>
      <c r="D10" s="13">
        <v>68805</v>
      </c>
      <c r="E10" s="13">
        <v>50658</v>
      </c>
      <c r="F10" s="13">
        <v>60190</v>
      </c>
      <c r="G10" s="13">
        <v>70596</v>
      </c>
      <c r="H10" s="13">
        <v>66307</v>
      </c>
      <c r="I10" s="13">
        <v>12845</v>
      </c>
      <c r="J10" s="13">
        <v>22976</v>
      </c>
      <c r="K10" s="11">
        <f>SUM(B10:J10)</f>
        <v>488429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291141</v>
      </c>
      <c r="C12" s="17">
        <f t="shared" si="3"/>
        <v>403742</v>
      </c>
      <c r="D12" s="17">
        <f t="shared" si="3"/>
        <v>376280</v>
      </c>
      <c r="E12" s="17">
        <f t="shared" si="3"/>
        <v>274055</v>
      </c>
      <c r="F12" s="17">
        <f t="shared" si="3"/>
        <v>367070</v>
      </c>
      <c r="G12" s="17">
        <f t="shared" si="3"/>
        <v>546477</v>
      </c>
      <c r="H12" s="17">
        <f t="shared" si="3"/>
        <v>277647</v>
      </c>
      <c r="I12" s="17">
        <f t="shared" si="3"/>
        <v>55336</v>
      </c>
      <c r="J12" s="17">
        <f t="shared" si="3"/>
        <v>143194</v>
      </c>
      <c r="K12" s="11">
        <f t="shared" ref="K12:K27" si="4">SUM(B12:J12)</f>
        <v>2734942</v>
      </c>
    </row>
    <row r="13" spans="1:13" ht="17.25" customHeight="1">
      <c r="A13" s="14" t="s">
        <v>20</v>
      </c>
      <c r="B13" s="13">
        <v>142935</v>
      </c>
      <c r="C13" s="13">
        <v>208919</v>
      </c>
      <c r="D13" s="13">
        <v>201152</v>
      </c>
      <c r="E13" s="13">
        <v>142252</v>
      </c>
      <c r="F13" s="13">
        <v>191057</v>
      </c>
      <c r="G13" s="13">
        <v>274415</v>
      </c>
      <c r="H13" s="13">
        <v>133121</v>
      </c>
      <c r="I13" s="13">
        <v>31056</v>
      </c>
      <c r="J13" s="13">
        <v>76226</v>
      </c>
      <c r="K13" s="11">
        <f t="shared" si="4"/>
        <v>1401133</v>
      </c>
      <c r="L13" s="55"/>
      <c r="M13" s="56"/>
    </row>
    <row r="14" spans="1:13" ht="17.25" customHeight="1">
      <c r="A14" s="14" t="s">
        <v>21</v>
      </c>
      <c r="B14" s="13">
        <v>121211</v>
      </c>
      <c r="C14" s="13">
        <v>153821</v>
      </c>
      <c r="D14" s="13">
        <v>139106</v>
      </c>
      <c r="E14" s="13">
        <v>108031</v>
      </c>
      <c r="F14" s="13">
        <v>144560</v>
      </c>
      <c r="G14" s="13">
        <v>232688</v>
      </c>
      <c r="H14" s="13">
        <v>117785</v>
      </c>
      <c r="I14" s="13">
        <v>18356</v>
      </c>
      <c r="J14" s="13">
        <v>53481</v>
      </c>
      <c r="K14" s="11">
        <f t="shared" si="4"/>
        <v>1089039</v>
      </c>
      <c r="L14" s="55"/>
    </row>
    <row r="15" spans="1:13" ht="17.25" customHeight="1">
      <c r="A15" s="14" t="s">
        <v>22</v>
      </c>
      <c r="B15" s="13">
        <v>26995</v>
      </c>
      <c r="C15" s="13">
        <v>41002</v>
      </c>
      <c r="D15" s="13">
        <v>36022</v>
      </c>
      <c r="E15" s="13">
        <v>23772</v>
      </c>
      <c r="F15" s="13">
        <v>31453</v>
      </c>
      <c r="G15" s="13">
        <v>39374</v>
      </c>
      <c r="H15" s="13">
        <v>26741</v>
      </c>
      <c r="I15" s="13">
        <v>5924</v>
      </c>
      <c r="J15" s="13">
        <v>13487</v>
      </c>
      <c r="K15" s="11">
        <f t="shared" si="4"/>
        <v>244770</v>
      </c>
    </row>
    <row r="16" spans="1:13" ht="17.25" customHeight="1">
      <c r="A16" s="15" t="s">
        <v>121</v>
      </c>
      <c r="B16" s="13">
        <f>B17+B18+B19</f>
        <v>2823</v>
      </c>
      <c r="C16" s="13">
        <f t="shared" ref="C16:J16" si="5">C17+C18+C19</f>
        <v>4293</v>
      </c>
      <c r="D16" s="13">
        <f t="shared" si="5"/>
        <v>3548</v>
      </c>
      <c r="E16" s="13">
        <f t="shared" si="5"/>
        <v>2753</v>
      </c>
      <c r="F16" s="13">
        <f t="shared" si="5"/>
        <v>3759</v>
      </c>
      <c r="G16" s="13">
        <f t="shared" si="5"/>
        <v>5559</v>
      </c>
      <c r="H16" s="13">
        <f t="shared" si="5"/>
        <v>3091</v>
      </c>
      <c r="I16" s="13">
        <f t="shared" si="5"/>
        <v>723</v>
      </c>
      <c r="J16" s="13">
        <f t="shared" si="5"/>
        <v>1267</v>
      </c>
      <c r="K16" s="11">
        <f t="shared" si="4"/>
        <v>27816</v>
      </c>
    </row>
    <row r="17" spans="1:12" ht="17.25" customHeight="1">
      <c r="A17" s="14" t="s">
        <v>122</v>
      </c>
      <c r="B17" s="13">
        <v>2325</v>
      </c>
      <c r="C17" s="13">
        <v>3614</v>
      </c>
      <c r="D17" s="13">
        <v>2943</v>
      </c>
      <c r="E17" s="13">
        <v>2306</v>
      </c>
      <c r="F17" s="13">
        <v>3103</v>
      </c>
      <c r="G17" s="13">
        <v>4756</v>
      </c>
      <c r="H17" s="13">
        <v>2629</v>
      </c>
      <c r="I17" s="13">
        <v>615</v>
      </c>
      <c r="J17" s="13">
        <v>1045</v>
      </c>
      <c r="K17" s="11">
        <f t="shared" si="4"/>
        <v>23336</v>
      </c>
    </row>
    <row r="18" spans="1:12" ht="17.25" customHeight="1">
      <c r="A18" s="14" t="s">
        <v>123</v>
      </c>
      <c r="B18" s="13">
        <v>50</v>
      </c>
      <c r="C18" s="13">
        <v>84</v>
      </c>
      <c r="D18" s="13">
        <v>79</v>
      </c>
      <c r="E18" s="13">
        <v>59</v>
      </c>
      <c r="F18" s="13">
        <v>92</v>
      </c>
      <c r="G18" s="13">
        <v>114</v>
      </c>
      <c r="H18" s="13">
        <v>66</v>
      </c>
      <c r="I18" s="13">
        <v>14</v>
      </c>
      <c r="J18" s="13">
        <v>27</v>
      </c>
      <c r="K18" s="11">
        <f t="shared" si="4"/>
        <v>585</v>
      </c>
    </row>
    <row r="19" spans="1:12" ht="17.25" customHeight="1">
      <c r="A19" s="14" t="s">
        <v>124</v>
      </c>
      <c r="B19" s="13">
        <v>448</v>
      </c>
      <c r="C19" s="13">
        <v>595</v>
      </c>
      <c r="D19" s="13">
        <v>526</v>
      </c>
      <c r="E19" s="13">
        <v>388</v>
      </c>
      <c r="F19" s="13">
        <v>564</v>
      </c>
      <c r="G19" s="13">
        <v>689</v>
      </c>
      <c r="H19" s="13">
        <v>396</v>
      </c>
      <c r="I19" s="13">
        <v>94</v>
      </c>
      <c r="J19" s="11">
        <v>195</v>
      </c>
      <c r="K19" s="11">
        <f t="shared" si="4"/>
        <v>3895</v>
      </c>
    </row>
    <row r="20" spans="1:12" ht="17.25" customHeight="1">
      <c r="A20" s="16" t="s">
        <v>23</v>
      </c>
      <c r="B20" s="11">
        <f>+B21+B22+B23</f>
        <v>194053</v>
      </c>
      <c r="C20" s="11">
        <f t="shared" ref="C20:J20" si="6">+C21+C22+C23</f>
        <v>242291</v>
      </c>
      <c r="D20" s="11">
        <f t="shared" si="6"/>
        <v>258020</v>
      </c>
      <c r="E20" s="11">
        <f t="shared" si="6"/>
        <v>173137</v>
      </c>
      <c r="F20" s="11">
        <f t="shared" si="6"/>
        <v>272546</v>
      </c>
      <c r="G20" s="11">
        <f t="shared" si="6"/>
        <v>445847</v>
      </c>
      <c r="H20" s="11">
        <f t="shared" si="6"/>
        <v>167396</v>
      </c>
      <c r="I20" s="11">
        <f t="shared" si="6"/>
        <v>42357</v>
      </c>
      <c r="J20" s="11">
        <f t="shared" si="6"/>
        <v>93925</v>
      </c>
      <c r="K20" s="11">
        <f t="shared" si="4"/>
        <v>1889572</v>
      </c>
    </row>
    <row r="21" spans="1:12" ht="17.25" customHeight="1">
      <c r="A21" s="12" t="s">
        <v>24</v>
      </c>
      <c r="B21" s="13">
        <v>109988</v>
      </c>
      <c r="C21" s="13">
        <v>149510</v>
      </c>
      <c r="D21" s="13">
        <v>160602</v>
      </c>
      <c r="E21" s="13">
        <v>104821</v>
      </c>
      <c r="F21" s="13">
        <v>163955</v>
      </c>
      <c r="G21" s="13">
        <v>252760</v>
      </c>
      <c r="H21" s="13">
        <v>100272</v>
      </c>
      <c r="I21" s="13">
        <v>26928</v>
      </c>
      <c r="J21" s="13">
        <v>57394</v>
      </c>
      <c r="K21" s="11">
        <f t="shared" si="4"/>
        <v>1126230</v>
      </c>
      <c r="L21" s="55"/>
    </row>
    <row r="22" spans="1:12" ht="17.25" customHeight="1">
      <c r="A22" s="12" t="s">
        <v>25</v>
      </c>
      <c r="B22" s="13">
        <v>69430</v>
      </c>
      <c r="C22" s="13">
        <v>74212</v>
      </c>
      <c r="D22" s="13">
        <v>78119</v>
      </c>
      <c r="E22" s="13">
        <v>57153</v>
      </c>
      <c r="F22" s="13">
        <v>90963</v>
      </c>
      <c r="G22" s="13">
        <v>167162</v>
      </c>
      <c r="H22" s="13">
        <v>55211</v>
      </c>
      <c r="I22" s="13">
        <v>12085</v>
      </c>
      <c r="J22" s="13">
        <v>29143</v>
      </c>
      <c r="K22" s="11">
        <f t="shared" si="4"/>
        <v>633478</v>
      </c>
      <c r="L22" s="55"/>
    </row>
    <row r="23" spans="1:12" ht="17.25" customHeight="1">
      <c r="A23" s="12" t="s">
        <v>26</v>
      </c>
      <c r="B23" s="13">
        <v>14635</v>
      </c>
      <c r="C23" s="13">
        <v>18569</v>
      </c>
      <c r="D23" s="13">
        <v>19299</v>
      </c>
      <c r="E23" s="13">
        <v>11163</v>
      </c>
      <c r="F23" s="13">
        <v>17628</v>
      </c>
      <c r="G23" s="13">
        <v>25925</v>
      </c>
      <c r="H23" s="13">
        <v>11913</v>
      </c>
      <c r="I23" s="13">
        <v>3344</v>
      </c>
      <c r="J23" s="13">
        <v>7388</v>
      </c>
      <c r="K23" s="11">
        <f t="shared" si="4"/>
        <v>129864</v>
      </c>
    </row>
    <row r="24" spans="1:12" ht="17.25" customHeight="1">
      <c r="A24" s="16" t="s">
        <v>27</v>
      </c>
      <c r="B24" s="13">
        <v>39371</v>
      </c>
      <c r="C24" s="13">
        <v>65992</v>
      </c>
      <c r="D24" s="13">
        <v>77180</v>
      </c>
      <c r="E24" s="13">
        <v>48658</v>
      </c>
      <c r="F24" s="13">
        <v>58299</v>
      </c>
      <c r="G24" s="13">
        <v>61853</v>
      </c>
      <c r="H24" s="13">
        <v>32508</v>
      </c>
      <c r="I24" s="13">
        <v>14602</v>
      </c>
      <c r="J24" s="13">
        <v>33501</v>
      </c>
      <c r="K24" s="11">
        <f t="shared" si="4"/>
        <v>431964</v>
      </c>
    </row>
    <row r="25" spans="1:12" ht="17.25" customHeight="1">
      <c r="A25" s="12" t="s">
        <v>28</v>
      </c>
      <c r="B25" s="13">
        <v>25197</v>
      </c>
      <c r="C25" s="13">
        <v>42235</v>
      </c>
      <c r="D25" s="13">
        <v>49395</v>
      </c>
      <c r="E25" s="13">
        <v>31141</v>
      </c>
      <c r="F25" s="13">
        <v>37311</v>
      </c>
      <c r="G25" s="13">
        <v>39586</v>
      </c>
      <c r="H25" s="13">
        <v>20805</v>
      </c>
      <c r="I25" s="13">
        <v>9345</v>
      </c>
      <c r="J25" s="13">
        <v>21441</v>
      </c>
      <c r="K25" s="11">
        <f t="shared" si="4"/>
        <v>276456</v>
      </c>
      <c r="L25" s="55"/>
    </row>
    <row r="26" spans="1:12" ht="17.25" customHeight="1">
      <c r="A26" s="12" t="s">
        <v>29</v>
      </c>
      <c r="B26" s="13">
        <v>14174</v>
      </c>
      <c r="C26" s="13">
        <v>23757</v>
      </c>
      <c r="D26" s="13">
        <v>27785</v>
      </c>
      <c r="E26" s="13">
        <v>17517</v>
      </c>
      <c r="F26" s="13">
        <v>20988</v>
      </c>
      <c r="G26" s="13">
        <v>22267</v>
      </c>
      <c r="H26" s="13">
        <v>11703</v>
      </c>
      <c r="I26" s="13">
        <v>5257</v>
      </c>
      <c r="J26" s="13">
        <v>12060</v>
      </c>
      <c r="K26" s="11">
        <f t="shared" si="4"/>
        <v>155508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7967</v>
      </c>
      <c r="I27" s="11">
        <v>0</v>
      </c>
      <c r="J27" s="11">
        <v>0</v>
      </c>
      <c r="K27" s="11">
        <f t="shared" si="4"/>
        <v>7967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10022.530000000001</v>
      </c>
      <c r="I35" s="20">
        <v>0</v>
      </c>
      <c r="J35" s="20">
        <v>0</v>
      </c>
      <c r="K35" s="24">
        <f>SUM(B35:J35)</f>
        <v>10022.530000000001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1340845.77</v>
      </c>
      <c r="C47" s="23">
        <f t="shared" ref="C47:H47" si="9">+C48+C56</f>
        <v>2081558.13</v>
      </c>
      <c r="D47" s="23">
        <f t="shared" si="9"/>
        <v>2326775.8400000003</v>
      </c>
      <c r="E47" s="23">
        <f t="shared" si="9"/>
        <v>1381053.8</v>
      </c>
      <c r="F47" s="23">
        <f t="shared" si="9"/>
        <v>1852672.47</v>
      </c>
      <c r="G47" s="23">
        <f t="shared" si="9"/>
        <v>2365971.5699999998</v>
      </c>
      <c r="H47" s="23">
        <f t="shared" si="9"/>
        <v>1343286.9100000001</v>
      </c>
      <c r="I47" s="23">
        <f>+I48+I56</f>
        <v>530575.48</v>
      </c>
      <c r="J47" s="23">
        <f>+J48+J56</f>
        <v>748596.98</v>
      </c>
      <c r="K47" s="23">
        <f>SUM(B47:J47)</f>
        <v>13971336.950000001</v>
      </c>
    </row>
    <row r="48" spans="1:11" ht="17.25" customHeight="1">
      <c r="A48" s="16" t="s">
        <v>48</v>
      </c>
      <c r="B48" s="24">
        <f>SUM(B49:B55)</f>
        <v>1325835.44</v>
      </c>
      <c r="C48" s="24">
        <f t="shared" ref="C48:H48" si="10">SUM(C49:C55)</f>
        <v>2061550.24</v>
      </c>
      <c r="D48" s="24">
        <f t="shared" si="10"/>
        <v>2306506.9900000002</v>
      </c>
      <c r="E48" s="24">
        <f t="shared" si="10"/>
        <v>1362167.28</v>
      </c>
      <c r="F48" s="24">
        <f t="shared" si="10"/>
        <v>1834263.77</v>
      </c>
      <c r="G48" s="24">
        <f t="shared" si="10"/>
        <v>2341030.61</v>
      </c>
      <c r="H48" s="24">
        <f t="shared" si="10"/>
        <v>1327837.05</v>
      </c>
      <c r="I48" s="24">
        <f>SUM(I49:I55)</f>
        <v>530575.48</v>
      </c>
      <c r="J48" s="24">
        <f>SUM(J49:J55)</f>
        <v>737010.07</v>
      </c>
      <c r="K48" s="24">
        <f t="shared" ref="K48:K56" si="11">SUM(B48:J48)</f>
        <v>13826776.930000002</v>
      </c>
    </row>
    <row r="49" spans="1:11" ht="17.25" customHeight="1">
      <c r="A49" s="36" t="s">
        <v>49</v>
      </c>
      <c r="B49" s="24">
        <f t="shared" ref="B49:H49" si="12">ROUND(B30*B7,2)</f>
        <v>1325835.44</v>
      </c>
      <c r="C49" s="24">
        <f t="shared" si="12"/>
        <v>2056978.23</v>
      </c>
      <c r="D49" s="24">
        <f t="shared" si="12"/>
        <v>2306506.9900000002</v>
      </c>
      <c r="E49" s="24">
        <f t="shared" si="12"/>
        <v>1362167.28</v>
      </c>
      <c r="F49" s="24">
        <f t="shared" si="12"/>
        <v>1834263.77</v>
      </c>
      <c r="G49" s="24">
        <f t="shared" si="12"/>
        <v>2341030.61</v>
      </c>
      <c r="H49" s="24">
        <f t="shared" si="12"/>
        <v>1317814.52</v>
      </c>
      <c r="I49" s="24">
        <f>ROUND(I30*I7,2)</f>
        <v>530575.48</v>
      </c>
      <c r="J49" s="24">
        <f>ROUND(J30*J7,2)</f>
        <v>737010.07</v>
      </c>
      <c r="K49" s="24">
        <f t="shared" si="11"/>
        <v>13812182.390000001</v>
      </c>
    </row>
    <row r="50" spans="1:11" ht="17.25" customHeight="1">
      <c r="A50" s="36" t="s">
        <v>50</v>
      </c>
      <c r="B50" s="20">
        <v>0</v>
      </c>
      <c r="C50" s="24">
        <f>ROUND(C31*C7,2)</f>
        <v>4572.01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4572.01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10022.530000000001</v>
      </c>
      <c r="I53" s="33">
        <f>+I35</f>
        <v>0</v>
      </c>
      <c r="J53" s="33">
        <f>+J35</f>
        <v>0</v>
      </c>
      <c r="K53" s="24">
        <f t="shared" si="11"/>
        <v>10022.530000000001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20268.849999999999</v>
      </c>
      <c r="E56" s="38">
        <v>18886.52</v>
      </c>
      <c r="F56" s="38">
        <v>18408.7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144560.01999999999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-305251.36</v>
      </c>
      <c r="C60" s="37">
        <f t="shared" si="13"/>
        <v>-364314.87</v>
      </c>
      <c r="D60" s="37">
        <f t="shared" si="13"/>
        <v>-363866.02</v>
      </c>
      <c r="E60" s="37">
        <f t="shared" si="13"/>
        <v>-344136.32</v>
      </c>
      <c r="F60" s="37">
        <f t="shared" si="13"/>
        <v>-357507.82</v>
      </c>
      <c r="G60" s="37">
        <f t="shared" si="13"/>
        <v>-408293.92</v>
      </c>
      <c r="H60" s="37">
        <f t="shared" si="13"/>
        <v>-273411.56</v>
      </c>
      <c r="I60" s="37">
        <f t="shared" si="13"/>
        <v>-106424.91</v>
      </c>
      <c r="J60" s="37">
        <f t="shared" si="13"/>
        <v>-93922.6</v>
      </c>
      <c r="K60" s="37">
        <f>SUM(B60:J60)</f>
        <v>-2617129.3800000004</v>
      </c>
    </row>
    <row r="61" spans="1:11" ht="18.75" customHeight="1">
      <c r="A61" s="16" t="s">
        <v>83</v>
      </c>
      <c r="B61" s="37">
        <f t="shared" ref="B61:J61" si="14">B62+B63+B64+B65+B66+B67</f>
        <v>-232486.45</v>
      </c>
      <c r="C61" s="37">
        <f t="shared" si="14"/>
        <v>-246229.9</v>
      </c>
      <c r="D61" s="37">
        <f t="shared" si="14"/>
        <v>-232022.28</v>
      </c>
      <c r="E61" s="37">
        <f t="shared" si="14"/>
        <v>-246512.78</v>
      </c>
      <c r="F61" s="37">
        <f t="shared" si="14"/>
        <v>-253641.9</v>
      </c>
      <c r="G61" s="37">
        <f t="shared" si="14"/>
        <v>-275332.33999999997</v>
      </c>
      <c r="H61" s="37">
        <f t="shared" si="14"/>
        <v>-198921</v>
      </c>
      <c r="I61" s="37">
        <f t="shared" si="14"/>
        <v>-38535</v>
      </c>
      <c r="J61" s="37">
        <f t="shared" si="14"/>
        <v>-68928</v>
      </c>
      <c r="K61" s="37">
        <f t="shared" ref="K61:K92" si="15">SUM(B61:J61)</f>
        <v>-1792609.65</v>
      </c>
    </row>
    <row r="62" spans="1:11" ht="18.75" customHeight="1">
      <c r="A62" s="12" t="s">
        <v>84</v>
      </c>
      <c r="B62" s="37">
        <f>-ROUND(B9*$D$3,2)</f>
        <v>-169347</v>
      </c>
      <c r="C62" s="37">
        <f t="shared" ref="C62:J62" si="16">-ROUND(C9*$D$3,2)</f>
        <v>-238809</v>
      </c>
      <c r="D62" s="37">
        <f t="shared" si="16"/>
        <v>-206415</v>
      </c>
      <c r="E62" s="37">
        <f t="shared" si="16"/>
        <v>-151974</v>
      </c>
      <c r="F62" s="37">
        <f t="shared" si="16"/>
        <v>-180570</v>
      </c>
      <c r="G62" s="37">
        <f t="shared" si="16"/>
        <v>-211788</v>
      </c>
      <c r="H62" s="37">
        <f t="shared" si="16"/>
        <v>-198921</v>
      </c>
      <c r="I62" s="37">
        <f t="shared" si="16"/>
        <v>-38535</v>
      </c>
      <c r="J62" s="37">
        <f t="shared" si="16"/>
        <v>-68928</v>
      </c>
      <c r="K62" s="37">
        <f t="shared" si="15"/>
        <v>-1465287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f t="shared" si="15"/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49">
        <v>-63139.45</v>
      </c>
      <c r="C66" s="49">
        <v>-7420.9</v>
      </c>
      <c r="D66" s="49">
        <v>-25607.279999999999</v>
      </c>
      <c r="E66" s="49">
        <v>-94538.78</v>
      </c>
      <c r="F66" s="49">
        <v>-73071.899999999994</v>
      </c>
      <c r="G66" s="49">
        <v>-63544.34</v>
      </c>
      <c r="H66" s="20">
        <v>0</v>
      </c>
      <c r="I66" s="20">
        <v>0</v>
      </c>
      <c r="J66" s="20">
        <v>0</v>
      </c>
      <c r="K66" s="37">
        <f t="shared" si="15"/>
        <v>-327322.64999999991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-72764.91</v>
      </c>
      <c r="C68" s="37">
        <f t="shared" si="17"/>
        <v>-118084.97</v>
      </c>
      <c r="D68" s="37">
        <f t="shared" si="17"/>
        <v>-131843.74</v>
      </c>
      <c r="E68" s="37">
        <f t="shared" si="17"/>
        <v>-97623.540000000008</v>
      </c>
      <c r="F68" s="37">
        <f t="shared" si="17"/>
        <v>-103865.92</v>
      </c>
      <c r="G68" s="37">
        <f t="shared" si="17"/>
        <v>-132961.58000000002</v>
      </c>
      <c r="H68" s="37">
        <f t="shared" si="17"/>
        <v>-74490.559999999998</v>
      </c>
      <c r="I68" s="37">
        <f t="shared" si="17"/>
        <v>-67889.91</v>
      </c>
      <c r="J68" s="37">
        <f t="shared" si="17"/>
        <v>-24994.6</v>
      </c>
      <c r="K68" s="37">
        <f t="shared" si="15"/>
        <v>-824519.73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50">
        <v>6662.34</v>
      </c>
      <c r="H75" s="20">
        <v>0</v>
      </c>
      <c r="I75" s="20">
        <v>0</v>
      </c>
      <c r="J75" s="20">
        <v>0</v>
      </c>
      <c r="K75" s="50">
        <f t="shared" si="15"/>
        <v>6662.34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50">
        <v>-12615.16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50">
        <f t="shared" si="15"/>
        <v>-12615.16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5"/>
        <v>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50">
        <v>-57950.400000000001</v>
      </c>
      <c r="C91" s="50">
        <v>-96382.88</v>
      </c>
      <c r="D91" s="50">
        <v>-110307.6</v>
      </c>
      <c r="E91" s="50">
        <v>-57805.43</v>
      </c>
      <c r="F91" s="50">
        <v>-83852.56</v>
      </c>
      <c r="G91" s="50">
        <v>-109745.22</v>
      </c>
      <c r="H91" s="50">
        <v>-59871.96</v>
      </c>
      <c r="I91" s="50">
        <v>-24083.95</v>
      </c>
      <c r="J91" s="20">
        <v>0</v>
      </c>
      <c r="K91" s="50">
        <f t="shared" si="15"/>
        <v>-599999.99999999988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-11462.75</v>
      </c>
      <c r="F92" s="20">
        <v>0</v>
      </c>
      <c r="G92" s="20">
        <v>0</v>
      </c>
      <c r="H92" s="20">
        <v>0</v>
      </c>
      <c r="I92" s="50">
        <v>-6685.25</v>
      </c>
      <c r="J92" s="50">
        <v>-13399.89</v>
      </c>
      <c r="K92" s="50">
        <f t="shared" si="15"/>
        <v>-31547.89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99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1035594.4099999999</v>
      </c>
      <c r="C96" s="25">
        <f t="shared" si="19"/>
        <v>1717243.26</v>
      </c>
      <c r="D96" s="25">
        <f t="shared" si="19"/>
        <v>1962909.8200000003</v>
      </c>
      <c r="E96" s="25">
        <f t="shared" si="19"/>
        <v>1036917.48</v>
      </c>
      <c r="F96" s="25">
        <f t="shared" si="19"/>
        <v>1495164.6500000001</v>
      </c>
      <c r="G96" s="25">
        <f t="shared" si="19"/>
        <v>1957677.65</v>
      </c>
      <c r="H96" s="25">
        <f t="shared" si="19"/>
        <v>1069875.3500000001</v>
      </c>
      <c r="I96" s="25">
        <f>+I97+I98</f>
        <v>424150.56999999995</v>
      </c>
      <c r="J96" s="25">
        <f>+J97+J98</f>
        <v>654674.38</v>
      </c>
      <c r="K96" s="50">
        <f t="shared" si="18"/>
        <v>11354207.570000002</v>
      </c>
      <c r="L96" s="57"/>
    </row>
    <row r="97" spans="1:13" ht="18.75" customHeight="1">
      <c r="A97" s="16" t="s">
        <v>91</v>
      </c>
      <c r="B97" s="25">
        <f t="shared" ref="B97:J97" si="20">+B48+B61+B68+B93</f>
        <v>1020584.08</v>
      </c>
      <c r="C97" s="25">
        <f t="shared" si="20"/>
        <v>1697235.37</v>
      </c>
      <c r="D97" s="25">
        <f t="shared" si="20"/>
        <v>1942640.9700000002</v>
      </c>
      <c r="E97" s="25">
        <f t="shared" si="20"/>
        <v>1018030.96</v>
      </c>
      <c r="F97" s="25">
        <f t="shared" si="20"/>
        <v>1476755.9500000002</v>
      </c>
      <c r="G97" s="25">
        <f t="shared" si="20"/>
        <v>1932736.69</v>
      </c>
      <c r="H97" s="25">
        <f t="shared" si="20"/>
        <v>1054425.49</v>
      </c>
      <c r="I97" s="25">
        <f t="shared" si="20"/>
        <v>424150.56999999995</v>
      </c>
      <c r="J97" s="25">
        <f t="shared" si="20"/>
        <v>643087.47</v>
      </c>
      <c r="K97" s="50">
        <f t="shared" si="18"/>
        <v>11209647.550000001</v>
      </c>
      <c r="L97" s="57"/>
    </row>
    <row r="98" spans="1:13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20268.849999999999</v>
      </c>
      <c r="E98" s="25">
        <f t="shared" si="21"/>
        <v>18886.52</v>
      </c>
      <c r="F98" s="25">
        <f t="shared" si="21"/>
        <v>18408.7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144560.01999999999</v>
      </c>
    </row>
    <row r="99" spans="1:13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  <c r="M99" s="63"/>
    </row>
    <row r="100" spans="1:13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3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3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3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3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11354207.550000003</v>
      </c>
    </row>
    <row r="105" spans="1:13" ht="18.75" customHeight="1">
      <c r="A105" s="27" t="s">
        <v>79</v>
      </c>
      <c r="B105" s="28">
        <v>118081.58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118081.58</v>
      </c>
    </row>
    <row r="106" spans="1:13" ht="18.75" customHeight="1">
      <c r="A106" s="27" t="s">
        <v>80</v>
      </c>
      <c r="B106" s="28">
        <v>917512.84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917512.84</v>
      </c>
    </row>
    <row r="107" spans="1:13" ht="18.75" customHeight="1">
      <c r="A107" s="27" t="s">
        <v>81</v>
      </c>
      <c r="B107" s="42">
        <v>0</v>
      </c>
      <c r="C107" s="28">
        <f>+C96</f>
        <v>1717243.26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1717243.26</v>
      </c>
    </row>
    <row r="108" spans="1:13" ht="18.75" customHeight="1">
      <c r="A108" s="27" t="s">
        <v>82</v>
      </c>
      <c r="B108" s="42">
        <v>0</v>
      </c>
      <c r="C108" s="42">
        <v>0</v>
      </c>
      <c r="D108" s="28">
        <f>+D96</f>
        <v>1962909.8200000003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1962909.8200000003</v>
      </c>
    </row>
    <row r="109" spans="1:13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1036917.48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1036917.48</v>
      </c>
    </row>
    <row r="110" spans="1:13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183824.25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183824.25</v>
      </c>
    </row>
    <row r="111" spans="1:13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253035.65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253035.65</v>
      </c>
    </row>
    <row r="112" spans="1:13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387236.41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387236.41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671068.34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671068.34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547969.09</v>
      </c>
      <c r="H114" s="42">
        <v>0</v>
      </c>
      <c r="I114" s="42">
        <v>0</v>
      </c>
      <c r="J114" s="42">
        <v>0</v>
      </c>
      <c r="K114" s="43">
        <f t="shared" si="22"/>
        <v>547969.09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46426.92</v>
      </c>
      <c r="H115" s="42">
        <v>0</v>
      </c>
      <c r="I115" s="42">
        <v>0</v>
      </c>
      <c r="J115" s="42">
        <v>0</v>
      </c>
      <c r="K115" s="43">
        <f t="shared" si="22"/>
        <v>46426.92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321503.40000000002</v>
      </c>
      <c r="H116" s="42">
        <v>0</v>
      </c>
      <c r="I116" s="42">
        <v>0</v>
      </c>
      <c r="J116" s="42">
        <v>0</v>
      </c>
      <c r="K116" s="43">
        <f t="shared" si="22"/>
        <v>321503.40000000002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282010.15000000002</v>
      </c>
      <c r="H117" s="42">
        <v>0</v>
      </c>
      <c r="I117" s="42">
        <v>0</v>
      </c>
      <c r="J117" s="42">
        <v>0</v>
      </c>
      <c r="K117" s="43">
        <f t="shared" si="22"/>
        <v>282010.15000000002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759768.07</v>
      </c>
      <c r="H118" s="42">
        <v>0</v>
      </c>
      <c r="I118" s="42">
        <v>0</v>
      </c>
      <c r="J118" s="42">
        <v>0</v>
      </c>
      <c r="K118" s="43">
        <f t="shared" si="22"/>
        <v>759768.07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386118.41</v>
      </c>
      <c r="I119" s="42">
        <v>0</v>
      </c>
      <c r="J119" s="42">
        <v>0</v>
      </c>
      <c r="K119" s="43">
        <f t="shared" si="22"/>
        <v>386118.41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683756.93</v>
      </c>
      <c r="I120" s="42">
        <v>0</v>
      </c>
      <c r="J120" s="42">
        <v>0</v>
      </c>
      <c r="K120" s="43">
        <f t="shared" si="22"/>
        <v>683756.93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424150.57</v>
      </c>
      <c r="J121" s="42">
        <v>0</v>
      </c>
      <c r="K121" s="43">
        <f t="shared" si="22"/>
        <v>424150.57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654674.38</v>
      </c>
      <c r="K122" s="46">
        <f t="shared" si="22"/>
        <v>654674.38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2014-02-28T19:22:16Z</dcterms:modified>
</cp:coreProperties>
</file>