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TOTAL" sheetId="36" r:id="rId1"/>
    <sheet name="01" sheetId="8" r:id="rId2"/>
    <sheet name="02" sheetId="11" r:id="rId3"/>
    <sheet name="03" sheetId="10" r:id="rId4"/>
    <sheet name="04" sheetId="9" r:id="rId5"/>
    <sheet name="05" sheetId="12" r:id="rId6"/>
    <sheet name="06" sheetId="16" r:id="rId7"/>
    <sheet name="07" sheetId="15" r:id="rId8"/>
    <sheet name="08" sheetId="14" r:id="rId9"/>
    <sheet name="09" sheetId="13" r:id="rId10"/>
    <sheet name="10" sheetId="17" r:id="rId11"/>
    <sheet name="11" sheetId="22" r:id="rId12"/>
    <sheet name="12" sheetId="21" r:id="rId13"/>
    <sheet name="13" sheetId="20" r:id="rId14"/>
    <sheet name="14" sheetId="19" r:id="rId15"/>
    <sheet name="15" sheetId="18" r:id="rId16"/>
    <sheet name="16" sheetId="23" r:id="rId17"/>
    <sheet name="17" sheetId="26" r:id="rId18"/>
    <sheet name="18" sheetId="25" r:id="rId19"/>
    <sheet name="19" sheetId="24" r:id="rId20"/>
    <sheet name="20" sheetId="27" r:id="rId21"/>
    <sheet name="21" sheetId="30" r:id="rId22"/>
    <sheet name="22" sheetId="28" r:id="rId23"/>
    <sheet name="23" sheetId="29" r:id="rId24"/>
    <sheet name="24" sheetId="35" r:id="rId25"/>
    <sheet name="25" sheetId="33" r:id="rId26"/>
    <sheet name="26" sheetId="32" r:id="rId27"/>
    <sheet name="27" sheetId="31" r:id="rId28"/>
    <sheet name="28" sheetId="34" r:id="rId29"/>
  </sheets>
  <definedNames>
    <definedName name="_xlnm.Print_Area" localSheetId="1">'01'!$A$1:$K$122</definedName>
    <definedName name="_xlnm.Print_Area" localSheetId="2">'02'!$A$1:$K$122</definedName>
    <definedName name="_xlnm.Print_Area" localSheetId="3">'03'!$A$1:$K$122</definedName>
    <definedName name="_xlnm.Print_Area" localSheetId="4">'04'!$A$1:$K$122</definedName>
    <definedName name="_xlnm.Print_Area" localSheetId="5">'05'!$A$1:$K$122</definedName>
    <definedName name="_xlnm.Print_Area" localSheetId="6">'06'!$A$1:$K$122</definedName>
    <definedName name="_xlnm.Print_Area" localSheetId="7">'07'!$A$1:$K$122</definedName>
    <definedName name="_xlnm.Print_Area" localSheetId="8">'08'!$A$1:$K$122</definedName>
    <definedName name="_xlnm.Print_Area" localSheetId="9">'09'!$A$1:$K$122</definedName>
    <definedName name="_xlnm.Print_Area" localSheetId="10">'10'!$A$1:$K$122</definedName>
    <definedName name="_xlnm.Print_Area" localSheetId="11">'11'!$A$1:$K$122</definedName>
    <definedName name="_xlnm.Print_Area" localSheetId="12">'12'!$A$1:$K$122</definedName>
    <definedName name="_xlnm.Print_Area" localSheetId="13">'13'!$A$1:$K$122</definedName>
    <definedName name="_xlnm.Print_Area" localSheetId="14">'14'!$A$1:$K$122</definedName>
    <definedName name="_xlnm.Print_Area" localSheetId="15">'15'!$A$1:$K$122</definedName>
    <definedName name="_xlnm.Print_Area" localSheetId="16">'16'!$A$1:$K$122</definedName>
    <definedName name="_xlnm.Print_Area" localSheetId="17">'17'!$A$1:$K$122</definedName>
    <definedName name="_xlnm.Print_Area" localSheetId="18">'18'!$A$1:$K$122</definedName>
    <definedName name="_xlnm.Print_Area" localSheetId="19">'19'!$A$1:$K$122</definedName>
    <definedName name="_xlnm.Print_Area" localSheetId="20">'20'!$A$1:$K$122</definedName>
    <definedName name="_xlnm.Print_Area" localSheetId="21">'21'!$A$1:$K$122</definedName>
    <definedName name="_xlnm.Print_Area" localSheetId="22">'22'!$A$1:$K$122</definedName>
    <definedName name="_xlnm.Print_Area" localSheetId="23">'23'!$A$1:$K$122</definedName>
    <definedName name="_xlnm.Print_Area" localSheetId="24">'24'!$A$1:$K$122</definedName>
    <definedName name="_xlnm.Print_Area" localSheetId="25">'25'!$A$1:$K$122</definedName>
    <definedName name="_xlnm.Print_Area" localSheetId="26">'26'!$A$1:$K$122</definedName>
    <definedName name="_xlnm.Print_Area" localSheetId="27">'27'!$A$1:$K$122</definedName>
    <definedName name="_xlnm.Print_Area" localSheetId="28">'28'!$A$1:$K$122</definedName>
    <definedName name="_xlnm.Print_Area" localSheetId="0">TOTAL!$A$1:$K$122</definedName>
    <definedName name="_xlnm.Print_Titles" localSheetId="1">'01'!$4:$6</definedName>
    <definedName name="_xlnm.Print_Titles" localSheetId="2">'02'!$4:$6</definedName>
    <definedName name="_xlnm.Print_Titles" localSheetId="3">'03'!$4:$6</definedName>
    <definedName name="_xlnm.Print_Titles" localSheetId="4">'04'!$4:$6</definedName>
    <definedName name="_xlnm.Print_Titles" localSheetId="5">'05'!$4:$6</definedName>
    <definedName name="_xlnm.Print_Titles" localSheetId="6">'06'!$4:$6</definedName>
    <definedName name="_xlnm.Print_Titles" localSheetId="7">'07'!$4:$6</definedName>
    <definedName name="_xlnm.Print_Titles" localSheetId="8">'08'!$4:$6</definedName>
    <definedName name="_xlnm.Print_Titles" localSheetId="9">'09'!$4:$6</definedName>
    <definedName name="_xlnm.Print_Titles" localSheetId="10">'10'!$4:$6</definedName>
    <definedName name="_xlnm.Print_Titles" localSheetId="11">'11'!$4:$6</definedName>
    <definedName name="_xlnm.Print_Titles" localSheetId="12">'12'!$4:$6</definedName>
    <definedName name="_xlnm.Print_Titles" localSheetId="13">'13'!$4:$6</definedName>
    <definedName name="_xlnm.Print_Titles" localSheetId="14">'14'!$4:$6</definedName>
    <definedName name="_xlnm.Print_Titles" localSheetId="15">'15'!$4:$6</definedName>
    <definedName name="_xlnm.Print_Titles" localSheetId="16">'16'!$4:$6</definedName>
    <definedName name="_xlnm.Print_Titles" localSheetId="17">'17'!$4:$6</definedName>
    <definedName name="_xlnm.Print_Titles" localSheetId="18">'18'!$4:$6</definedName>
    <definedName name="_xlnm.Print_Titles" localSheetId="19">'19'!$4:$6</definedName>
    <definedName name="_xlnm.Print_Titles" localSheetId="20">'20'!$4:$6</definedName>
    <definedName name="_xlnm.Print_Titles" localSheetId="21">'21'!$4:$6</definedName>
    <definedName name="_xlnm.Print_Titles" localSheetId="22">'22'!$4:$6</definedName>
    <definedName name="_xlnm.Print_Titles" localSheetId="23">'23'!$4:$6</definedName>
    <definedName name="_xlnm.Print_Titles" localSheetId="24">'24'!$4:$6</definedName>
    <definedName name="_xlnm.Print_Titles" localSheetId="25">'25'!$4:$6</definedName>
    <definedName name="_xlnm.Print_Titles" localSheetId="26">'26'!$4:$6</definedName>
    <definedName name="_xlnm.Print_Titles" localSheetId="27">'27'!$4:$6</definedName>
    <definedName name="_xlnm.Print_Titles" localSheetId="28">'28'!$4:$6</definedName>
    <definedName name="_xlnm.Print_Titles" localSheetId="0">TOTAL!$4:$6</definedName>
  </definedNames>
  <calcPr calcId="125725"/>
</workbook>
</file>

<file path=xl/calcChain.xml><?xml version="1.0" encoding="utf-8"?>
<calcChain xmlns="http://schemas.openxmlformats.org/spreadsheetml/2006/main">
  <c r="K55" i="36"/>
  <c r="K54"/>
  <c r="G55"/>
  <c r="K66"/>
  <c r="K63"/>
  <c r="K94"/>
  <c r="K93"/>
  <c r="K92"/>
  <c r="K91"/>
  <c r="K87"/>
  <c r="K83"/>
  <c r="K81"/>
  <c r="K80"/>
  <c r="K76"/>
  <c r="K75"/>
  <c r="K73"/>
  <c r="K72"/>
  <c r="J56"/>
  <c r="H56"/>
  <c r="G56"/>
  <c r="F56"/>
  <c r="E56"/>
  <c r="D56"/>
  <c r="C56"/>
  <c r="H54"/>
  <c r="G54"/>
  <c r="F54"/>
  <c r="E54"/>
  <c r="D54"/>
  <c r="C54"/>
  <c r="H53"/>
  <c r="C50"/>
  <c r="J49"/>
  <c r="I49"/>
  <c r="H49"/>
  <c r="G49"/>
  <c r="F49"/>
  <c r="E49"/>
  <c r="D49"/>
  <c r="C49"/>
  <c r="J48"/>
  <c r="I48"/>
  <c r="H48"/>
  <c r="G48"/>
  <c r="F48"/>
  <c r="E48"/>
  <c r="D48"/>
  <c r="C48"/>
  <c r="J122"/>
  <c r="K122" s="1"/>
  <c r="I121"/>
  <c r="K121" s="1"/>
  <c r="H120"/>
  <c r="H119"/>
  <c r="G118"/>
  <c r="G117"/>
  <c r="G116"/>
  <c r="G115"/>
  <c r="G114"/>
  <c r="F113"/>
  <c r="F112"/>
  <c r="F111"/>
  <c r="F110"/>
  <c r="E109"/>
  <c r="D108"/>
  <c r="C107"/>
  <c r="B106"/>
  <c r="B105"/>
  <c r="J98"/>
  <c r="I98"/>
  <c r="H98"/>
  <c r="G98"/>
  <c r="F98"/>
  <c r="E98"/>
  <c r="J97"/>
  <c r="I97"/>
  <c r="H97"/>
  <c r="G97"/>
  <c r="F97"/>
  <c r="E97"/>
  <c r="J96"/>
  <c r="I96"/>
  <c r="H96"/>
  <c r="G96"/>
  <c r="F96"/>
  <c r="E96"/>
  <c r="H94"/>
  <c r="G94"/>
  <c r="F94"/>
  <c r="E94"/>
  <c r="J93"/>
  <c r="I93"/>
  <c r="H93"/>
  <c r="G93"/>
  <c r="F93"/>
  <c r="E93"/>
  <c r="J92"/>
  <c r="I92"/>
  <c r="E92"/>
  <c r="I91"/>
  <c r="H91"/>
  <c r="G91"/>
  <c r="F91"/>
  <c r="E91"/>
  <c r="H87"/>
  <c r="J83"/>
  <c r="J81"/>
  <c r="I81"/>
  <c r="E80"/>
  <c r="I76"/>
  <c r="H76"/>
  <c r="G76"/>
  <c r="F76"/>
  <c r="E76"/>
  <c r="I75"/>
  <c r="H75"/>
  <c r="G75"/>
  <c r="F75"/>
  <c r="E75"/>
  <c r="J74"/>
  <c r="I74"/>
  <c r="H74"/>
  <c r="G74"/>
  <c r="F74"/>
  <c r="E74"/>
  <c r="J73"/>
  <c r="I73"/>
  <c r="H73"/>
  <c r="G73"/>
  <c r="F73"/>
  <c r="E73"/>
  <c r="I72"/>
  <c r="I71"/>
  <c r="F71"/>
  <c r="G70"/>
  <c r="E69"/>
  <c r="J68"/>
  <c r="I68"/>
  <c r="H68"/>
  <c r="G68"/>
  <c r="F68"/>
  <c r="E68"/>
  <c r="G66"/>
  <c r="F66"/>
  <c r="E66"/>
  <c r="J63"/>
  <c r="I63"/>
  <c r="H63"/>
  <c r="G63"/>
  <c r="F63"/>
  <c r="E63"/>
  <c r="J62"/>
  <c r="I62"/>
  <c r="H62"/>
  <c r="G62"/>
  <c r="F62"/>
  <c r="E62"/>
  <c r="J61"/>
  <c r="I61"/>
  <c r="H61"/>
  <c r="G61"/>
  <c r="F61"/>
  <c r="E61"/>
  <c r="J60"/>
  <c r="I60"/>
  <c r="H60"/>
  <c r="G60"/>
  <c r="F60"/>
  <c r="E60"/>
  <c r="D98"/>
  <c r="D97"/>
  <c r="D96"/>
  <c r="D94"/>
  <c r="D93"/>
  <c r="D91"/>
  <c r="D76"/>
  <c r="D75"/>
  <c r="D74"/>
  <c r="D73"/>
  <c r="D71"/>
  <c r="D70"/>
  <c r="D68"/>
  <c r="D66"/>
  <c r="D63"/>
  <c r="D62"/>
  <c r="D61"/>
  <c r="D60"/>
  <c r="C98"/>
  <c r="C97"/>
  <c r="C96"/>
  <c r="C94"/>
  <c r="C93"/>
  <c r="C91"/>
  <c r="C76"/>
  <c r="C75"/>
  <c r="C74"/>
  <c r="C73"/>
  <c r="C70"/>
  <c r="C68"/>
  <c r="C66"/>
  <c r="C63"/>
  <c r="C62"/>
  <c r="C61"/>
  <c r="C60"/>
  <c r="B98"/>
  <c r="B97"/>
  <c r="B96"/>
  <c r="B94"/>
  <c r="B93"/>
  <c r="B91"/>
  <c r="B76"/>
  <c r="B75"/>
  <c r="B74"/>
  <c r="B73"/>
  <c r="B68"/>
  <c r="B66"/>
  <c r="B63"/>
  <c r="B62"/>
  <c r="B61"/>
  <c r="B60"/>
  <c r="K52"/>
  <c r="B56"/>
  <c r="B54"/>
  <c r="B49"/>
  <c r="K39" i="30"/>
  <c r="H39"/>
  <c r="G39"/>
  <c r="F39"/>
  <c r="E39"/>
  <c r="D39"/>
  <c r="C39"/>
  <c r="B39"/>
  <c r="H27" i="36"/>
  <c r="H7" s="1"/>
  <c r="J26"/>
  <c r="I26"/>
  <c r="H26"/>
  <c r="G26"/>
  <c r="F26"/>
  <c r="E26"/>
  <c r="D26"/>
  <c r="C26"/>
  <c r="J25"/>
  <c r="I25"/>
  <c r="H25"/>
  <c r="G25"/>
  <c r="F25"/>
  <c r="E25"/>
  <c r="D25"/>
  <c r="C25"/>
  <c r="J24"/>
  <c r="I24"/>
  <c r="H24"/>
  <c r="G24"/>
  <c r="F24"/>
  <c r="E24"/>
  <c r="D24"/>
  <c r="C24"/>
  <c r="J23"/>
  <c r="I23"/>
  <c r="H23"/>
  <c r="G23"/>
  <c r="F23"/>
  <c r="E23"/>
  <c r="D23"/>
  <c r="C23"/>
  <c r="J22"/>
  <c r="I22"/>
  <c r="H22"/>
  <c r="G22"/>
  <c r="F22"/>
  <c r="E22"/>
  <c r="D22"/>
  <c r="C22"/>
  <c r="J21"/>
  <c r="I21"/>
  <c r="H21"/>
  <c r="G21"/>
  <c r="F21"/>
  <c r="E21"/>
  <c r="D21"/>
  <c r="C21"/>
  <c r="J20"/>
  <c r="I20"/>
  <c r="H20"/>
  <c r="G20"/>
  <c r="F20"/>
  <c r="E20"/>
  <c r="D20"/>
  <c r="C20"/>
  <c r="J19"/>
  <c r="I19"/>
  <c r="H19"/>
  <c r="G19"/>
  <c r="F19"/>
  <c r="E19"/>
  <c r="D19"/>
  <c r="C19"/>
  <c r="J18"/>
  <c r="I18"/>
  <c r="H18"/>
  <c r="G18"/>
  <c r="F18"/>
  <c r="E18"/>
  <c r="D18"/>
  <c r="C18"/>
  <c r="J17"/>
  <c r="I17"/>
  <c r="H17"/>
  <c r="G17"/>
  <c r="F17"/>
  <c r="E17"/>
  <c r="D17"/>
  <c r="C17"/>
  <c r="J16"/>
  <c r="I16"/>
  <c r="H16"/>
  <c r="G16"/>
  <c r="F16"/>
  <c r="E16"/>
  <c r="D16"/>
  <c r="C16"/>
  <c r="J15"/>
  <c r="I15"/>
  <c r="H15"/>
  <c r="G15"/>
  <c r="F15"/>
  <c r="E15"/>
  <c r="D15"/>
  <c r="C15"/>
  <c r="J14"/>
  <c r="I14"/>
  <c r="H14"/>
  <c r="G14"/>
  <c r="F14"/>
  <c r="E14"/>
  <c r="D14"/>
  <c r="C14"/>
  <c r="J13"/>
  <c r="I13"/>
  <c r="H13"/>
  <c r="G13"/>
  <c r="F13"/>
  <c r="E13"/>
  <c r="D13"/>
  <c r="C13"/>
  <c r="J12"/>
  <c r="I12"/>
  <c r="H12"/>
  <c r="G12"/>
  <c r="F12"/>
  <c r="E12"/>
  <c r="D12"/>
  <c r="C12"/>
  <c r="J11"/>
  <c r="I11"/>
  <c r="H11"/>
  <c r="G11"/>
  <c r="F11"/>
  <c r="E11"/>
  <c r="D11"/>
  <c r="C11"/>
  <c r="J10"/>
  <c r="I10"/>
  <c r="H10"/>
  <c r="G10"/>
  <c r="F10"/>
  <c r="E10"/>
  <c r="D10"/>
  <c r="C10"/>
  <c r="J9"/>
  <c r="I9"/>
  <c r="H9"/>
  <c r="G9"/>
  <c r="F9"/>
  <c r="E9"/>
  <c r="D9"/>
  <c r="C9"/>
  <c r="J8"/>
  <c r="I8"/>
  <c r="H8"/>
  <c r="G8"/>
  <c r="F8"/>
  <c r="E8"/>
  <c r="D8"/>
  <c r="C8"/>
  <c r="J7"/>
  <c r="I7"/>
  <c r="G7"/>
  <c r="F7"/>
  <c r="E7"/>
  <c r="D7"/>
  <c r="C7"/>
  <c r="B26"/>
  <c r="K26" s="1"/>
  <c r="B25"/>
  <c r="K25" s="1"/>
  <c r="B24"/>
  <c r="K24" s="1"/>
  <c r="B23"/>
  <c r="K23" s="1"/>
  <c r="B22"/>
  <c r="K22" s="1"/>
  <c r="B21"/>
  <c r="K21" s="1"/>
  <c r="B19"/>
  <c r="B18"/>
  <c r="B17"/>
  <c r="B15"/>
  <c r="K15" s="1"/>
  <c r="B14"/>
  <c r="K14" s="1"/>
  <c r="B13"/>
  <c r="K13" s="1"/>
  <c r="B11"/>
  <c r="B9" s="1"/>
  <c r="B10"/>
  <c r="K10" s="1"/>
  <c r="K120"/>
  <c r="K119"/>
  <c r="K118"/>
  <c r="K117"/>
  <c r="K116"/>
  <c r="K115"/>
  <c r="K114"/>
  <c r="K113"/>
  <c r="K112"/>
  <c r="K111"/>
  <c r="K110"/>
  <c r="K106"/>
  <c r="K105"/>
  <c r="K98"/>
  <c r="K71"/>
  <c r="K70"/>
  <c r="K69"/>
  <c r="K68"/>
  <c r="K56"/>
  <c r="K51"/>
  <c r="K45"/>
  <c r="K44"/>
  <c r="K43"/>
  <c r="K42"/>
  <c r="K41"/>
  <c r="K40"/>
  <c r="K39"/>
  <c r="K37"/>
  <c r="K36"/>
  <c r="K35"/>
  <c r="J29"/>
  <c r="I29"/>
  <c r="H29"/>
  <c r="G29"/>
  <c r="F29"/>
  <c r="E29"/>
  <c r="D29"/>
  <c r="C29"/>
  <c r="B29"/>
  <c r="K27"/>
  <c r="B20"/>
  <c r="K20" s="1"/>
  <c r="K19"/>
  <c r="K18"/>
  <c r="K17"/>
  <c r="B12"/>
  <c r="K12" s="1"/>
  <c r="K11"/>
  <c r="B9" i="35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E20"/>
  <c r="F20"/>
  <c r="G20"/>
  <c r="H20"/>
  <c r="I20"/>
  <c r="J20"/>
  <c r="K20" s="1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J61" s="1"/>
  <c r="J60" s="1"/>
  <c r="K63"/>
  <c r="K66"/>
  <c r="B68"/>
  <c r="C68"/>
  <c r="D68"/>
  <c r="E68"/>
  <c r="F68"/>
  <c r="G68"/>
  <c r="H68"/>
  <c r="I68"/>
  <c r="J68"/>
  <c r="K68" s="1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4"/>
  <c r="K95"/>
  <c r="B98"/>
  <c r="C98"/>
  <c r="D98"/>
  <c r="E98"/>
  <c r="F98"/>
  <c r="G98"/>
  <c r="H98"/>
  <c r="I98"/>
  <c r="J98"/>
  <c r="K98" s="1"/>
  <c r="K99"/>
  <c r="K105"/>
  <c r="K106"/>
  <c r="K110"/>
  <c r="K111"/>
  <c r="K112"/>
  <c r="K113"/>
  <c r="K114"/>
  <c r="K115"/>
  <c r="K116"/>
  <c r="K117"/>
  <c r="K118"/>
  <c r="K119"/>
  <c r="K120"/>
  <c r="K121"/>
  <c r="K122"/>
  <c r="K53" i="36" l="1"/>
  <c r="J47"/>
  <c r="B16"/>
  <c r="K16" s="1"/>
  <c r="E47"/>
  <c r="K109"/>
  <c r="G47"/>
  <c r="I47"/>
  <c r="K108"/>
  <c r="D47"/>
  <c r="F47"/>
  <c r="H47"/>
  <c r="J123"/>
  <c r="K62"/>
  <c r="K9"/>
  <c r="K50"/>
  <c r="J97" i="35"/>
  <c r="J96" s="1"/>
  <c r="J123" s="1"/>
  <c r="J47"/>
  <c r="H97"/>
  <c r="H96" s="1"/>
  <c r="H47"/>
  <c r="F97"/>
  <c r="F96" s="1"/>
  <c r="F47"/>
  <c r="D97"/>
  <c r="D96" s="1"/>
  <c r="D108" s="1"/>
  <c r="K108" s="1"/>
  <c r="D47"/>
  <c r="K8"/>
  <c r="K7" s="1"/>
  <c r="B7"/>
  <c r="B49" s="1"/>
  <c r="B60"/>
  <c r="K60" s="1"/>
  <c r="K61"/>
  <c r="I47"/>
  <c r="I97"/>
  <c r="I96" s="1"/>
  <c r="G47"/>
  <c r="G97"/>
  <c r="G96" s="1"/>
  <c r="E47"/>
  <c r="E97"/>
  <c r="E96" s="1"/>
  <c r="E109" s="1"/>
  <c r="K109" s="1"/>
  <c r="C49"/>
  <c r="C50"/>
  <c r="K50" s="1"/>
  <c r="K62"/>
  <c r="B9" i="34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J61" s="1"/>
  <c r="J60" s="1"/>
  <c r="K62"/>
  <c r="K63"/>
  <c r="K66"/>
  <c r="B68"/>
  <c r="C68"/>
  <c r="D68"/>
  <c r="E68"/>
  <c r="F68"/>
  <c r="G68"/>
  <c r="H68"/>
  <c r="I68"/>
  <c r="J68"/>
  <c r="K68" s="1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2"/>
  <c r="K93"/>
  <c r="K94"/>
  <c r="K95"/>
  <c r="D98"/>
  <c r="E98"/>
  <c r="I98"/>
  <c r="J98"/>
  <c r="K98"/>
  <c r="B100"/>
  <c r="C100"/>
  <c r="F100"/>
  <c r="G100"/>
  <c r="H100"/>
  <c r="K100"/>
  <c r="K105"/>
  <c r="K106"/>
  <c r="K110"/>
  <c r="K111"/>
  <c r="K112"/>
  <c r="K113"/>
  <c r="K114"/>
  <c r="K115"/>
  <c r="K116"/>
  <c r="K117"/>
  <c r="K118"/>
  <c r="K119"/>
  <c r="K120"/>
  <c r="K121"/>
  <c r="K122"/>
  <c r="B9" i="33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J61" s="1"/>
  <c r="J60" s="1"/>
  <c r="K66"/>
  <c r="B68"/>
  <c r="C68"/>
  <c r="D68"/>
  <c r="E68"/>
  <c r="F68"/>
  <c r="G68"/>
  <c r="H68"/>
  <c r="I68"/>
  <c r="J68"/>
  <c r="K68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3"/>
  <c r="K94"/>
  <c r="K95"/>
  <c r="B98"/>
  <c r="C98"/>
  <c r="D98"/>
  <c r="E98"/>
  <c r="F98"/>
  <c r="G98"/>
  <c r="H98"/>
  <c r="I98"/>
  <c r="J98"/>
  <c r="K98"/>
  <c r="K105"/>
  <c r="K106"/>
  <c r="K110"/>
  <c r="K111"/>
  <c r="K112"/>
  <c r="K113"/>
  <c r="K114"/>
  <c r="K115"/>
  <c r="K116"/>
  <c r="K117"/>
  <c r="K118"/>
  <c r="K119"/>
  <c r="K120"/>
  <c r="K121"/>
  <c r="K122"/>
  <c r="B9" i="32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/>
  <c r="K17"/>
  <c r="K18"/>
  <c r="K19"/>
  <c r="B20"/>
  <c r="C20"/>
  <c r="D20"/>
  <c r="E20"/>
  <c r="F20"/>
  <c r="G20"/>
  <c r="H20"/>
  <c r="I20"/>
  <c r="J20"/>
  <c r="K20" s="1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J61" s="1"/>
  <c r="J60" s="1"/>
  <c r="K66"/>
  <c r="B68"/>
  <c r="C68"/>
  <c r="D68"/>
  <c r="E68"/>
  <c r="F68"/>
  <c r="G68"/>
  <c r="H68"/>
  <c r="I68"/>
  <c r="J68"/>
  <c r="K68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 s="1"/>
  <c r="K105"/>
  <c r="K106"/>
  <c r="K110"/>
  <c r="K111"/>
  <c r="K112"/>
  <c r="K113"/>
  <c r="K114"/>
  <c r="K115"/>
  <c r="K116"/>
  <c r="K117"/>
  <c r="K118"/>
  <c r="K119"/>
  <c r="K120"/>
  <c r="K121"/>
  <c r="K122"/>
  <c r="B9" i="31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J61" s="1"/>
  <c r="J60" s="1"/>
  <c r="K63"/>
  <c r="K64"/>
  <c r="K65"/>
  <c r="K66"/>
  <c r="B68"/>
  <c r="C68"/>
  <c r="D68"/>
  <c r="E68"/>
  <c r="F68"/>
  <c r="G68"/>
  <c r="H68"/>
  <c r="I68"/>
  <c r="J68"/>
  <c r="K68" s="1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3"/>
  <c r="K94"/>
  <c r="K95"/>
  <c r="B98"/>
  <c r="C98"/>
  <c r="D98"/>
  <c r="E98"/>
  <c r="F98"/>
  <c r="G98"/>
  <c r="H98"/>
  <c r="I98"/>
  <c r="J98"/>
  <c r="K98"/>
  <c r="K105"/>
  <c r="K106"/>
  <c r="K110"/>
  <c r="K111"/>
  <c r="K112"/>
  <c r="K113"/>
  <c r="K114"/>
  <c r="K115"/>
  <c r="K116"/>
  <c r="K117"/>
  <c r="K118"/>
  <c r="K119"/>
  <c r="K120"/>
  <c r="K121"/>
  <c r="K122"/>
  <c r="B8" i="36" l="1"/>
  <c r="K8" s="1"/>
  <c r="K7" s="1"/>
  <c r="K60"/>
  <c r="K61"/>
  <c r="C48" i="35"/>
  <c r="K49"/>
  <c r="B48"/>
  <c r="J97" i="34"/>
  <c r="J96" s="1"/>
  <c r="J123" s="1"/>
  <c r="J47"/>
  <c r="H97"/>
  <c r="H96" s="1"/>
  <c r="H47"/>
  <c r="F97"/>
  <c r="F96" s="1"/>
  <c r="F47"/>
  <c r="D97"/>
  <c r="D96" s="1"/>
  <c r="D108" s="1"/>
  <c r="K108" s="1"/>
  <c r="D47"/>
  <c r="K8"/>
  <c r="K7" s="1"/>
  <c r="B7"/>
  <c r="B49" s="1"/>
  <c r="B60"/>
  <c r="K60" s="1"/>
  <c r="K61"/>
  <c r="I47"/>
  <c r="I97"/>
  <c r="I96" s="1"/>
  <c r="G47"/>
  <c r="G97"/>
  <c r="G96" s="1"/>
  <c r="E47"/>
  <c r="E97"/>
  <c r="E96" s="1"/>
  <c r="E109" s="1"/>
  <c r="K109" s="1"/>
  <c r="C49"/>
  <c r="C50"/>
  <c r="K50" s="1"/>
  <c r="B60" i="33"/>
  <c r="K60" s="1"/>
  <c r="K61"/>
  <c r="J97"/>
  <c r="J96" s="1"/>
  <c r="J123" s="1"/>
  <c r="J47"/>
  <c r="H97"/>
  <c r="H96" s="1"/>
  <c r="H47"/>
  <c r="F97"/>
  <c r="F96" s="1"/>
  <c r="F47"/>
  <c r="D97"/>
  <c r="D96" s="1"/>
  <c r="D108" s="1"/>
  <c r="K108" s="1"/>
  <c r="D47"/>
  <c r="K8"/>
  <c r="K7" s="1"/>
  <c r="B7"/>
  <c r="B49" s="1"/>
  <c r="I47"/>
  <c r="I97"/>
  <c r="I96" s="1"/>
  <c r="G47"/>
  <c r="G97"/>
  <c r="G96" s="1"/>
  <c r="E47"/>
  <c r="E97"/>
  <c r="E96" s="1"/>
  <c r="E109" s="1"/>
  <c r="K109" s="1"/>
  <c r="C49"/>
  <c r="C50"/>
  <c r="K50" s="1"/>
  <c r="K62"/>
  <c r="B60" i="32"/>
  <c r="K60" s="1"/>
  <c r="K61"/>
  <c r="J47"/>
  <c r="J97"/>
  <c r="J96" s="1"/>
  <c r="J123" s="1"/>
  <c r="H47"/>
  <c r="H97"/>
  <c r="H96" s="1"/>
  <c r="F47"/>
  <c r="F97"/>
  <c r="F96" s="1"/>
  <c r="D47"/>
  <c r="D97"/>
  <c r="D96" s="1"/>
  <c r="D108" s="1"/>
  <c r="K108" s="1"/>
  <c r="K8"/>
  <c r="K7" s="1"/>
  <c r="B7"/>
  <c r="B49" s="1"/>
  <c r="I47"/>
  <c r="I97"/>
  <c r="I96" s="1"/>
  <c r="G47"/>
  <c r="G97"/>
  <c r="G96" s="1"/>
  <c r="E47"/>
  <c r="E97"/>
  <c r="E96" s="1"/>
  <c r="E109" s="1"/>
  <c r="K109" s="1"/>
  <c r="C49"/>
  <c r="C50"/>
  <c r="K50" s="1"/>
  <c r="K62"/>
  <c r="B60" i="31"/>
  <c r="K60" s="1"/>
  <c r="K61"/>
  <c r="J47"/>
  <c r="J97"/>
  <c r="J96" s="1"/>
  <c r="J123" s="1"/>
  <c r="H47"/>
  <c r="H97"/>
  <c r="H96" s="1"/>
  <c r="F47"/>
  <c r="F97"/>
  <c r="F96" s="1"/>
  <c r="D47"/>
  <c r="D97"/>
  <c r="D96" s="1"/>
  <c r="D108" s="1"/>
  <c r="K108" s="1"/>
  <c r="K8"/>
  <c r="K7" s="1"/>
  <c r="B7"/>
  <c r="B49" s="1"/>
  <c r="I47"/>
  <c r="I97"/>
  <c r="I96" s="1"/>
  <c r="G47"/>
  <c r="G97"/>
  <c r="G96" s="1"/>
  <c r="E47"/>
  <c r="E97"/>
  <c r="E96" s="1"/>
  <c r="E109" s="1"/>
  <c r="K109" s="1"/>
  <c r="C49"/>
  <c r="C50"/>
  <c r="K50" s="1"/>
  <c r="K62"/>
  <c r="B7" i="36" l="1"/>
  <c r="K49" s="1"/>
  <c r="C47"/>
  <c r="K107"/>
  <c r="K104" s="1"/>
  <c r="K48" i="35"/>
  <c r="B97"/>
  <c r="B47"/>
  <c r="C47"/>
  <c r="C97"/>
  <c r="C96" s="1"/>
  <c r="C107" s="1"/>
  <c r="K107" s="1"/>
  <c r="K104" s="1"/>
  <c r="C48" i="34"/>
  <c r="K49"/>
  <c r="B48"/>
  <c r="C48" i="33"/>
  <c r="K49"/>
  <c r="B48"/>
  <c r="C48" i="32"/>
  <c r="K49"/>
  <c r="B48"/>
  <c r="C48" i="31"/>
  <c r="K49"/>
  <c r="B48"/>
  <c r="B48" i="36" l="1"/>
  <c r="K47" i="35"/>
  <c r="B96"/>
  <c r="K96" s="1"/>
  <c r="K97"/>
  <c r="K48" i="34"/>
  <c r="B97"/>
  <c r="B47"/>
  <c r="K47" s="1"/>
  <c r="C47"/>
  <c r="C97"/>
  <c r="C96" s="1"/>
  <c r="C107" s="1"/>
  <c r="K107" s="1"/>
  <c r="K104" s="1"/>
  <c r="K48" i="33"/>
  <c r="B97"/>
  <c r="B47"/>
  <c r="C47"/>
  <c r="C97"/>
  <c r="C96" s="1"/>
  <c r="C107" s="1"/>
  <c r="K107" s="1"/>
  <c r="K104" s="1"/>
  <c r="K48" i="32"/>
  <c r="B47"/>
  <c r="B97"/>
  <c r="C47"/>
  <c r="C97"/>
  <c r="C96" s="1"/>
  <c r="C107" s="1"/>
  <c r="K107" s="1"/>
  <c r="K104" s="1"/>
  <c r="K48" i="31"/>
  <c r="B47"/>
  <c r="B97"/>
  <c r="C47"/>
  <c r="C97"/>
  <c r="C96" s="1"/>
  <c r="C107" s="1"/>
  <c r="K107" s="1"/>
  <c r="K104" s="1"/>
  <c r="K48" i="36" l="1"/>
  <c r="B47"/>
  <c r="K96"/>
  <c r="K47"/>
  <c r="B96" i="34"/>
  <c r="K96" s="1"/>
  <c r="K97"/>
  <c r="K47" i="33"/>
  <c r="B96"/>
  <c r="K96" s="1"/>
  <c r="K97"/>
  <c r="K97" i="32"/>
  <c r="B96"/>
  <c r="K96" s="1"/>
  <c r="K47"/>
  <c r="K97" i="31"/>
  <c r="B96"/>
  <c r="K96" s="1"/>
  <c r="K47"/>
  <c r="K97" i="36" l="1"/>
  <c r="B9" i="30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40"/>
  <c r="K41"/>
  <c r="K43"/>
  <c r="K44"/>
  <c r="K45"/>
  <c r="K51"/>
  <c r="K52"/>
  <c r="H53"/>
  <c r="I53"/>
  <c r="J53"/>
  <c r="K53"/>
  <c r="K54"/>
  <c r="K55"/>
  <c r="K56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K62" s="1"/>
  <c r="I62"/>
  <c r="I61" s="1"/>
  <c r="I60" s="1"/>
  <c r="J62"/>
  <c r="J61" s="1"/>
  <c r="J60" s="1"/>
  <c r="K66"/>
  <c r="B68"/>
  <c r="C68"/>
  <c r="D68"/>
  <c r="E68"/>
  <c r="F68"/>
  <c r="G68"/>
  <c r="H68"/>
  <c r="I68"/>
  <c r="J68"/>
  <c r="K68" s="1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2"/>
  <c r="K93"/>
  <c r="K94"/>
  <c r="K95"/>
  <c r="B98"/>
  <c r="C98"/>
  <c r="D98"/>
  <c r="E98"/>
  <c r="F98"/>
  <c r="G98"/>
  <c r="H98"/>
  <c r="I98"/>
  <c r="J98"/>
  <c r="K98" s="1"/>
  <c r="K99"/>
  <c r="B100"/>
  <c r="C100"/>
  <c r="D100"/>
  <c r="F100"/>
  <c r="K100"/>
  <c r="K105"/>
  <c r="K106"/>
  <c r="K110"/>
  <c r="K111"/>
  <c r="K112"/>
  <c r="K113"/>
  <c r="K114"/>
  <c r="K115"/>
  <c r="K116"/>
  <c r="K117"/>
  <c r="K118"/>
  <c r="K119"/>
  <c r="K120"/>
  <c r="K121"/>
  <c r="K122"/>
  <c r="B9" i="29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J61" s="1"/>
  <c r="J60" s="1"/>
  <c r="C68"/>
  <c r="D68"/>
  <c r="E68"/>
  <c r="F68"/>
  <c r="G68"/>
  <c r="H68"/>
  <c r="I68"/>
  <c r="J68"/>
  <c r="K68"/>
  <c r="K69"/>
  <c r="K70"/>
  <c r="K71"/>
  <c r="K74"/>
  <c r="K76"/>
  <c r="K77"/>
  <c r="K78"/>
  <c r="K79"/>
  <c r="K80"/>
  <c r="K81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 s="1"/>
  <c r="K99"/>
  <c r="K105"/>
  <c r="K106"/>
  <c r="K110"/>
  <c r="K111"/>
  <c r="K112"/>
  <c r="K113"/>
  <c r="K114"/>
  <c r="K115"/>
  <c r="K116"/>
  <c r="K117"/>
  <c r="K118"/>
  <c r="K119"/>
  <c r="K120"/>
  <c r="K121"/>
  <c r="K122"/>
  <c r="B9" i="28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K16" s="1"/>
  <c r="I16"/>
  <c r="J16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J61" s="1"/>
  <c r="J60" s="1"/>
  <c r="B68"/>
  <c r="C68"/>
  <c r="D68"/>
  <c r="E68"/>
  <c r="F68"/>
  <c r="G68"/>
  <c r="H68"/>
  <c r="I68"/>
  <c r="J68"/>
  <c r="K68" s="1"/>
  <c r="K69"/>
  <c r="K70"/>
  <c r="K71"/>
  <c r="K74"/>
  <c r="K76"/>
  <c r="K77"/>
  <c r="K78"/>
  <c r="K79"/>
  <c r="K80"/>
  <c r="K81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 s="1"/>
  <c r="K99"/>
  <c r="F100"/>
  <c r="K100"/>
  <c r="K105"/>
  <c r="K106"/>
  <c r="K110"/>
  <c r="K111"/>
  <c r="K112"/>
  <c r="K113"/>
  <c r="K114"/>
  <c r="K115"/>
  <c r="K116"/>
  <c r="K117"/>
  <c r="K118"/>
  <c r="K119"/>
  <c r="K120"/>
  <c r="K121"/>
  <c r="K122"/>
  <c r="K61" i="30" l="1"/>
  <c r="B60"/>
  <c r="J47"/>
  <c r="J97"/>
  <c r="J96" s="1"/>
  <c r="J123" s="1"/>
  <c r="H47"/>
  <c r="F47"/>
  <c r="F97"/>
  <c r="F96" s="1"/>
  <c r="D47"/>
  <c r="D97"/>
  <c r="D96" s="1"/>
  <c r="D108" s="1"/>
  <c r="K108" s="1"/>
  <c r="K8"/>
  <c r="K7" s="1"/>
  <c r="B7"/>
  <c r="B49" s="1"/>
  <c r="I47"/>
  <c r="I97"/>
  <c r="I96" s="1"/>
  <c r="G47"/>
  <c r="G97"/>
  <c r="G96" s="1"/>
  <c r="E47"/>
  <c r="E97"/>
  <c r="E96" s="1"/>
  <c r="E109" s="1"/>
  <c r="K109" s="1"/>
  <c r="C50"/>
  <c r="K50" s="1"/>
  <c r="C49"/>
  <c r="C48" s="1"/>
  <c r="H61"/>
  <c r="H60" s="1"/>
  <c r="B60" i="29"/>
  <c r="K60" s="1"/>
  <c r="K61"/>
  <c r="J47"/>
  <c r="J97"/>
  <c r="J96" s="1"/>
  <c r="J123" s="1"/>
  <c r="H47"/>
  <c r="H97"/>
  <c r="H96" s="1"/>
  <c r="F47"/>
  <c r="F97"/>
  <c r="F96" s="1"/>
  <c r="D47"/>
  <c r="D97"/>
  <c r="D96" s="1"/>
  <c r="D108" s="1"/>
  <c r="K108" s="1"/>
  <c r="K8"/>
  <c r="K7" s="1"/>
  <c r="B7"/>
  <c r="B49" s="1"/>
  <c r="I47"/>
  <c r="I97"/>
  <c r="I96" s="1"/>
  <c r="G47"/>
  <c r="G97"/>
  <c r="G96" s="1"/>
  <c r="E47"/>
  <c r="E97"/>
  <c r="E96" s="1"/>
  <c r="E109" s="1"/>
  <c r="K109" s="1"/>
  <c r="C49"/>
  <c r="C48" s="1"/>
  <c r="C50"/>
  <c r="K50" s="1"/>
  <c r="K62"/>
  <c r="B60" i="28"/>
  <c r="K60" s="1"/>
  <c r="K61"/>
  <c r="J97"/>
  <c r="J96" s="1"/>
  <c r="J123" s="1"/>
  <c r="J47"/>
  <c r="H97"/>
  <c r="H96" s="1"/>
  <c r="H47"/>
  <c r="F97"/>
  <c r="F96" s="1"/>
  <c r="F47"/>
  <c r="D97"/>
  <c r="D96" s="1"/>
  <c r="D108" s="1"/>
  <c r="K108" s="1"/>
  <c r="D47"/>
  <c r="K8"/>
  <c r="K7" s="1"/>
  <c r="B7"/>
  <c r="B49" s="1"/>
  <c r="I47"/>
  <c r="I97"/>
  <c r="I96" s="1"/>
  <c r="G47"/>
  <c r="G97"/>
  <c r="G96" s="1"/>
  <c r="E47"/>
  <c r="E97"/>
  <c r="E96" s="1"/>
  <c r="E109" s="1"/>
  <c r="K109" s="1"/>
  <c r="C49"/>
  <c r="C50"/>
  <c r="K50" s="1"/>
  <c r="K62"/>
  <c r="C47" i="30" l="1"/>
  <c r="C97"/>
  <c r="C96" s="1"/>
  <c r="C107" s="1"/>
  <c r="K107" s="1"/>
  <c r="K104" s="1"/>
  <c r="B48"/>
  <c r="K49"/>
  <c r="H97"/>
  <c r="H96" s="1"/>
  <c r="K60"/>
  <c r="C47" i="29"/>
  <c r="C97"/>
  <c r="C96" s="1"/>
  <c r="C107" s="1"/>
  <c r="K107" s="1"/>
  <c r="K104" s="1"/>
  <c r="K49"/>
  <c r="B48"/>
  <c r="C48" i="28"/>
  <c r="K49"/>
  <c r="B48"/>
  <c r="B47" i="30" l="1"/>
  <c r="K47" s="1"/>
  <c r="B97"/>
  <c r="K48"/>
  <c r="K48" i="29"/>
  <c r="B47"/>
  <c r="K47" s="1"/>
  <c r="B97"/>
  <c r="K48" i="28"/>
  <c r="B97"/>
  <c r="B47"/>
  <c r="K47" s="1"/>
  <c r="C47"/>
  <c r="C97"/>
  <c r="C96" s="1"/>
  <c r="C107" s="1"/>
  <c r="K107" s="1"/>
  <c r="K104" s="1"/>
  <c r="B96" i="30" l="1"/>
  <c r="K96" s="1"/>
  <c r="K97"/>
  <c r="K97" i="29"/>
  <c r="B96"/>
  <c r="K96" s="1"/>
  <c r="B96" i="28"/>
  <c r="K96" s="1"/>
  <c r="K97"/>
  <c r="B9" i="27" l="1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J61" s="1"/>
  <c r="J60" s="1"/>
  <c r="K62"/>
  <c r="K66"/>
  <c r="B68"/>
  <c r="C68"/>
  <c r="D68"/>
  <c r="E68"/>
  <c r="F68"/>
  <c r="G68"/>
  <c r="H68"/>
  <c r="I68"/>
  <c r="J68"/>
  <c r="K68" s="1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 s="1"/>
  <c r="K99"/>
  <c r="K105"/>
  <c r="K106"/>
  <c r="K110"/>
  <c r="K111"/>
  <c r="K112"/>
  <c r="K113"/>
  <c r="K114"/>
  <c r="K115"/>
  <c r="K116"/>
  <c r="K117"/>
  <c r="K118"/>
  <c r="K119"/>
  <c r="K120"/>
  <c r="K121"/>
  <c r="K122"/>
  <c r="B9" i="26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J61" s="1"/>
  <c r="J60" s="1"/>
  <c r="K66"/>
  <c r="B68"/>
  <c r="C68"/>
  <c r="D68"/>
  <c r="E68"/>
  <c r="F68"/>
  <c r="G68"/>
  <c r="H68"/>
  <c r="I68"/>
  <c r="J68"/>
  <c r="K68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/>
  <c r="K105"/>
  <c r="K106"/>
  <c r="K110"/>
  <c r="K111"/>
  <c r="K112"/>
  <c r="K113"/>
  <c r="K114"/>
  <c r="K115"/>
  <c r="K116"/>
  <c r="K117"/>
  <c r="K118"/>
  <c r="K119"/>
  <c r="K120"/>
  <c r="K121"/>
  <c r="K122"/>
  <c r="B9" i="25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J61" s="1"/>
  <c r="J60" s="1"/>
  <c r="K63"/>
  <c r="K66"/>
  <c r="B68"/>
  <c r="C68"/>
  <c r="D68"/>
  <c r="E68"/>
  <c r="F68"/>
  <c r="G68"/>
  <c r="H68"/>
  <c r="I68"/>
  <c r="J68"/>
  <c r="K68" s="1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/>
  <c r="K99"/>
  <c r="K105"/>
  <c r="K106"/>
  <c r="K110"/>
  <c r="K111"/>
  <c r="K112"/>
  <c r="K113"/>
  <c r="K114"/>
  <c r="K115"/>
  <c r="K116"/>
  <c r="K117"/>
  <c r="K118"/>
  <c r="K119"/>
  <c r="K120"/>
  <c r="K121"/>
  <c r="K122"/>
  <c r="B9" i="24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J61" s="1"/>
  <c r="J60" s="1"/>
  <c r="K66"/>
  <c r="B68"/>
  <c r="C68"/>
  <c r="D68"/>
  <c r="E68"/>
  <c r="F68"/>
  <c r="G68"/>
  <c r="H68"/>
  <c r="I68"/>
  <c r="J68"/>
  <c r="K68" s="1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/>
  <c r="K99"/>
  <c r="K105"/>
  <c r="K106"/>
  <c r="K110"/>
  <c r="K111"/>
  <c r="K112"/>
  <c r="K113"/>
  <c r="K114"/>
  <c r="K115"/>
  <c r="K116"/>
  <c r="K117"/>
  <c r="K118"/>
  <c r="K119"/>
  <c r="K120"/>
  <c r="K121"/>
  <c r="K122"/>
  <c r="J47" i="27" l="1"/>
  <c r="J97"/>
  <c r="J96" s="1"/>
  <c r="J123" s="1"/>
  <c r="H47"/>
  <c r="H97"/>
  <c r="H96" s="1"/>
  <c r="F47"/>
  <c r="F97"/>
  <c r="F96" s="1"/>
  <c r="D47"/>
  <c r="D97"/>
  <c r="D96" s="1"/>
  <c r="D108" s="1"/>
  <c r="K108" s="1"/>
  <c r="K8"/>
  <c r="K7" s="1"/>
  <c r="B7"/>
  <c r="B49" s="1"/>
  <c r="B60"/>
  <c r="K60" s="1"/>
  <c r="K61"/>
  <c r="I47"/>
  <c r="I97"/>
  <c r="I96" s="1"/>
  <c r="G47"/>
  <c r="G97"/>
  <c r="G96" s="1"/>
  <c r="E47"/>
  <c r="E97"/>
  <c r="E96" s="1"/>
  <c r="E109" s="1"/>
  <c r="K109" s="1"/>
  <c r="C49"/>
  <c r="C50"/>
  <c r="K50" s="1"/>
  <c r="J47" i="26"/>
  <c r="J97"/>
  <c r="J96" s="1"/>
  <c r="J123" s="1"/>
  <c r="H47"/>
  <c r="H97"/>
  <c r="H96" s="1"/>
  <c r="F47"/>
  <c r="F97"/>
  <c r="F96" s="1"/>
  <c r="D47"/>
  <c r="D97"/>
  <c r="D96" s="1"/>
  <c r="D108" s="1"/>
  <c r="K108" s="1"/>
  <c r="K8"/>
  <c r="K7" s="1"/>
  <c r="B7"/>
  <c r="B49" s="1"/>
  <c r="B60"/>
  <c r="K60" s="1"/>
  <c r="K61"/>
  <c r="I47"/>
  <c r="I97"/>
  <c r="I96" s="1"/>
  <c r="G47"/>
  <c r="G97"/>
  <c r="G96" s="1"/>
  <c r="E47"/>
  <c r="E97"/>
  <c r="E96" s="1"/>
  <c r="E109" s="1"/>
  <c r="K109" s="1"/>
  <c r="C49"/>
  <c r="C50"/>
  <c r="K50" s="1"/>
  <c r="K62"/>
  <c r="J97" i="25"/>
  <c r="J96" s="1"/>
  <c r="J123" s="1"/>
  <c r="J47"/>
  <c r="H97"/>
  <c r="H96" s="1"/>
  <c r="H47"/>
  <c r="F97"/>
  <c r="F96" s="1"/>
  <c r="F47"/>
  <c r="D97"/>
  <c r="D96" s="1"/>
  <c r="D108" s="1"/>
  <c r="K108" s="1"/>
  <c r="D47"/>
  <c r="K8"/>
  <c r="K7" s="1"/>
  <c r="B7"/>
  <c r="B49" s="1"/>
  <c r="B60"/>
  <c r="K60" s="1"/>
  <c r="K61"/>
  <c r="I47"/>
  <c r="I97"/>
  <c r="I96" s="1"/>
  <c r="G47"/>
  <c r="G97"/>
  <c r="G96" s="1"/>
  <c r="E47"/>
  <c r="E97"/>
  <c r="E96" s="1"/>
  <c r="E109" s="1"/>
  <c r="K109" s="1"/>
  <c r="C49"/>
  <c r="C50"/>
  <c r="K50" s="1"/>
  <c r="K62"/>
  <c r="B60" i="24"/>
  <c r="K60" s="1"/>
  <c r="K61"/>
  <c r="J47"/>
  <c r="J97"/>
  <c r="J96" s="1"/>
  <c r="J123" s="1"/>
  <c r="H47"/>
  <c r="H97"/>
  <c r="H96" s="1"/>
  <c r="F47"/>
  <c r="F97"/>
  <c r="F96" s="1"/>
  <c r="D47"/>
  <c r="D97"/>
  <c r="D96" s="1"/>
  <c r="D108" s="1"/>
  <c r="K108" s="1"/>
  <c r="K8"/>
  <c r="K7" s="1"/>
  <c r="B7"/>
  <c r="B49" s="1"/>
  <c r="I47"/>
  <c r="I97"/>
  <c r="I96" s="1"/>
  <c r="G47"/>
  <c r="G97"/>
  <c r="G96" s="1"/>
  <c r="E47"/>
  <c r="E97"/>
  <c r="E96" s="1"/>
  <c r="E109" s="1"/>
  <c r="K109" s="1"/>
  <c r="C49"/>
  <c r="C48" s="1"/>
  <c r="C50"/>
  <c r="K50" s="1"/>
  <c r="K62"/>
  <c r="C48" i="27" l="1"/>
  <c r="K49"/>
  <c r="B48"/>
  <c r="C48" i="26"/>
  <c r="K49"/>
  <c r="B48"/>
  <c r="K49" i="25"/>
  <c r="B48"/>
  <c r="C48"/>
  <c r="C47" i="24"/>
  <c r="C97"/>
  <c r="C96" s="1"/>
  <c r="C107" s="1"/>
  <c r="K107" s="1"/>
  <c r="K104" s="1"/>
  <c r="K49"/>
  <c r="B48"/>
  <c r="K48" i="27" l="1"/>
  <c r="B47"/>
  <c r="B97"/>
  <c r="C47"/>
  <c r="C97"/>
  <c r="C96" s="1"/>
  <c r="C107" s="1"/>
  <c r="K107" s="1"/>
  <c r="K104" s="1"/>
  <c r="K48" i="26"/>
  <c r="B47"/>
  <c r="B97"/>
  <c r="C47"/>
  <c r="C97"/>
  <c r="C96" s="1"/>
  <c r="C107" s="1"/>
  <c r="K107" s="1"/>
  <c r="K104" s="1"/>
  <c r="C47" i="25"/>
  <c r="C97"/>
  <c r="C96" s="1"/>
  <c r="C107" s="1"/>
  <c r="K107" s="1"/>
  <c r="K104" s="1"/>
  <c r="K48"/>
  <c r="B97"/>
  <c r="B47"/>
  <c r="K47" s="1"/>
  <c r="K48" i="24"/>
  <c r="B47"/>
  <c r="K47" s="1"/>
  <c r="B97"/>
  <c r="K97" i="27" l="1"/>
  <c r="B96"/>
  <c r="K96" s="1"/>
  <c r="K47"/>
  <c r="K97" i="26"/>
  <c r="B96"/>
  <c r="K96" s="1"/>
  <c r="K47"/>
  <c r="B96" i="25"/>
  <c r="K96" s="1"/>
  <c r="K97"/>
  <c r="K97" i="24"/>
  <c r="B96"/>
  <c r="K96" s="1"/>
  <c r="B9" i="23" l="1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 s="1"/>
  <c r="K54"/>
  <c r="K55"/>
  <c r="K56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J61" s="1"/>
  <c r="J60" s="1"/>
  <c r="K63"/>
  <c r="C68"/>
  <c r="D68"/>
  <c r="E68"/>
  <c r="F68"/>
  <c r="G68"/>
  <c r="H68"/>
  <c r="I68"/>
  <c r="J68"/>
  <c r="K68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 s="1"/>
  <c r="K99"/>
  <c r="F100"/>
  <c r="K105"/>
  <c r="K106"/>
  <c r="K110"/>
  <c r="K111"/>
  <c r="K112"/>
  <c r="K113"/>
  <c r="K114"/>
  <c r="K115"/>
  <c r="K116"/>
  <c r="K117"/>
  <c r="K118"/>
  <c r="K119"/>
  <c r="K120"/>
  <c r="K121"/>
  <c r="K122"/>
  <c r="B9" i="22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J61" s="1"/>
  <c r="J60" s="1"/>
  <c r="K63"/>
  <c r="K64"/>
  <c r="K65"/>
  <c r="K66"/>
  <c r="B68"/>
  <c r="C68"/>
  <c r="D68"/>
  <c r="E68"/>
  <c r="F68"/>
  <c r="G68"/>
  <c r="H68"/>
  <c r="I68"/>
  <c r="J68"/>
  <c r="K68" s="1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 s="1"/>
  <c r="K99"/>
  <c r="K105"/>
  <c r="K106"/>
  <c r="K110"/>
  <c r="K111"/>
  <c r="K112"/>
  <c r="K113"/>
  <c r="K114"/>
  <c r="K115"/>
  <c r="K116"/>
  <c r="K117"/>
  <c r="K118"/>
  <c r="K119"/>
  <c r="K120"/>
  <c r="K121"/>
  <c r="K122"/>
  <c r="B9" i="21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K16" s="1"/>
  <c r="I16"/>
  <c r="J16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 s="1"/>
  <c r="K54"/>
  <c r="K55"/>
  <c r="K56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J61" s="1"/>
  <c r="J60" s="1"/>
  <c r="K66"/>
  <c r="B68"/>
  <c r="C68"/>
  <c r="D68"/>
  <c r="E68"/>
  <c r="F68"/>
  <c r="G68"/>
  <c r="H68"/>
  <c r="I68"/>
  <c r="J68"/>
  <c r="K68" s="1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/>
  <c r="K99"/>
  <c r="K105"/>
  <c r="K106"/>
  <c r="K110"/>
  <c r="K111"/>
  <c r="K112"/>
  <c r="K113"/>
  <c r="K114"/>
  <c r="K115"/>
  <c r="K116"/>
  <c r="K117"/>
  <c r="K118"/>
  <c r="K119"/>
  <c r="K120"/>
  <c r="K121"/>
  <c r="K122"/>
  <c r="B9" i="20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J61" s="1"/>
  <c r="J60" s="1"/>
  <c r="K63"/>
  <c r="K64"/>
  <c r="K65"/>
  <c r="K66"/>
  <c r="B68"/>
  <c r="C68"/>
  <c r="D68"/>
  <c r="E68"/>
  <c r="F68"/>
  <c r="G68"/>
  <c r="H68"/>
  <c r="I68"/>
  <c r="J68"/>
  <c r="K68" s="1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 s="1"/>
  <c r="K99"/>
  <c r="K105"/>
  <c r="K106"/>
  <c r="K110"/>
  <c r="K111"/>
  <c r="K112"/>
  <c r="K113"/>
  <c r="K114"/>
  <c r="K115"/>
  <c r="K116"/>
  <c r="K117"/>
  <c r="K118"/>
  <c r="K119"/>
  <c r="K120"/>
  <c r="K121"/>
  <c r="K122"/>
  <c r="B9" i="19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K16" s="1"/>
  <c r="I16"/>
  <c r="J16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J61" s="1"/>
  <c r="J60" s="1"/>
  <c r="K63"/>
  <c r="K64"/>
  <c r="K65"/>
  <c r="K66"/>
  <c r="B68"/>
  <c r="C68"/>
  <c r="D68"/>
  <c r="E68"/>
  <c r="F68"/>
  <c r="G68"/>
  <c r="H68"/>
  <c r="I68"/>
  <c r="J68"/>
  <c r="K68" s="1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/>
  <c r="K99"/>
  <c r="B100"/>
  <c r="C100"/>
  <c r="D100"/>
  <c r="E100"/>
  <c r="F100"/>
  <c r="G100"/>
  <c r="H100"/>
  <c r="K100" s="1"/>
  <c r="K105"/>
  <c r="K106"/>
  <c r="K110"/>
  <c r="K111"/>
  <c r="K112"/>
  <c r="K113"/>
  <c r="K114"/>
  <c r="K115"/>
  <c r="K116"/>
  <c r="K117"/>
  <c r="K118"/>
  <c r="K119"/>
  <c r="K120"/>
  <c r="K121"/>
  <c r="K122"/>
  <c r="B9" i="18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K16" s="1"/>
  <c r="I16"/>
  <c r="J16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J61" s="1"/>
  <c r="J60" s="1"/>
  <c r="B68"/>
  <c r="C68"/>
  <c r="D68"/>
  <c r="E68"/>
  <c r="F68"/>
  <c r="G68"/>
  <c r="H68"/>
  <c r="I68"/>
  <c r="J68"/>
  <c r="K68" s="1"/>
  <c r="K69"/>
  <c r="K70"/>
  <c r="K71"/>
  <c r="K74"/>
  <c r="K76"/>
  <c r="K77"/>
  <c r="K78"/>
  <c r="K79"/>
  <c r="K80"/>
  <c r="K81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 s="1"/>
  <c r="F100"/>
  <c r="K100" s="1"/>
  <c r="K105"/>
  <c r="K106"/>
  <c r="K110"/>
  <c r="K111"/>
  <c r="K112"/>
  <c r="K113"/>
  <c r="K114"/>
  <c r="K115"/>
  <c r="K116"/>
  <c r="K117"/>
  <c r="K118"/>
  <c r="K119"/>
  <c r="K120"/>
  <c r="K121"/>
  <c r="K122"/>
  <c r="B60" i="23" l="1"/>
  <c r="K60" s="1"/>
  <c r="K61"/>
  <c r="J97"/>
  <c r="J96" s="1"/>
  <c r="J123" s="1"/>
  <c r="J47"/>
  <c r="H97"/>
  <c r="H96" s="1"/>
  <c r="H47"/>
  <c r="F97"/>
  <c r="F96" s="1"/>
  <c r="F47"/>
  <c r="D97"/>
  <c r="D96" s="1"/>
  <c r="D108" s="1"/>
  <c r="K108" s="1"/>
  <c r="D47"/>
  <c r="K8"/>
  <c r="K7" s="1"/>
  <c r="B7"/>
  <c r="B49" s="1"/>
  <c r="I47"/>
  <c r="I97"/>
  <c r="I96" s="1"/>
  <c r="G47"/>
  <c r="G97"/>
  <c r="G96" s="1"/>
  <c r="E47"/>
  <c r="E97"/>
  <c r="E96" s="1"/>
  <c r="E109" s="1"/>
  <c r="K109" s="1"/>
  <c r="C49"/>
  <c r="C50"/>
  <c r="K50" s="1"/>
  <c r="K62"/>
  <c r="J97" i="22"/>
  <c r="J96" s="1"/>
  <c r="J123" s="1"/>
  <c r="J47"/>
  <c r="H97"/>
  <c r="H96" s="1"/>
  <c r="H47"/>
  <c r="F97"/>
  <c r="F96" s="1"/>
  <c r="F47"/>
  <c r="D97"/>
  <c r="D96" s="1"/>
  <c r="D108" s="1"/>
  <c r="K108" s="1"/>
  <c r="D47"/>
  <c r="K8"/>
  <c r="K7" s="1"/>
  <c r="B7"/>
  <c r="B49" s="1"/>
  <c r="B60"/>
  <c r="K60" s="1"/>
  <c r="K61"/>
  <c r="I47"/>
  <c r="I97"/>
  <c r="I96" s="1"/>
  <c r="G47"/>
  <c r="G97"/>
  <c r="G96" s="1"/>
  <c r="E47"/>
  <c r="E97"/>
  <c r="E96" s="1"/>
  <c r="E109" s="1"/>
  <c r="K109" s="1"/>
  <c r="C49"/>
  <c r="C50"/>
  <c r="K50" s="1"/>
  <c r="K62"/>
  <c r="J47" i="21"/>
  <c r="J97"/>
  <c r="J96" s="1"/>
  <c r="J123" s="1"/>
  <c r="H47"/>
  <c r="H97"/>
  <c r="H96" s="1"/>
  <c r="F47"/>
  <c r="F97"/>
  <c r="F96" s="1"/>
  <c r="D47"/>
  <c r="D97"/>
  <c r="D96" s="1"/>
  <c r="D108" s="1"/>
  <c r="K108" s="1"/>
  <c r="K8"/>
  <c r="K7" s="1"/>
  <c r="B7"/>
  <c r="B49" s="1"/>
  <c r="B60"/>
  <c r="K60" s="1"/>
  <c r="K61"/>
  <c r="I47"/>
  <c r="I97"/>
  <c r="I96" s="1"/>
  <c r="G47"/>
  <c r="G97"/>
  <c r="G96" s="1"/>
  <c r="E47"/>
  <c r="E97"/>
  <c r="E96" s="1"/>
  <c r="E109" s="1"/>
  <c r="K109" s="1"/>
  <c r="C49"/>
  <c r="C50"/>
  <c r="K50" s="1"/>
  <c r="K62"/>
  <c r="J97" i="20"/>
  <c r="J96" s="1"/>
  <c r="J123" s="1"/>
  <c r="J47"/>
  <c r="H97"/>
  <c r="H96" s="1"/>
  <c r="H47"/>
  <c r="F97"/>
  <c r="F96" s="1"/>
  <c r="F47"/>
  <c r="D97"/>
  <c r="D96" s="1"/>
  <c r="D108" s="1"/>
  <c r="K108" s="1"/>
  <c r="D47"/>
  <c r="K8"/>
  <c r="K7" s="1"/>
  <c r="B7"/>
  <c r="B49" s="1"/>
  <c r="B60"/>
  <c r="K60" s="1"/>
  <c r="K61"/>
  <c r="I47"/>
  <c r="I97"/>
  <c r="I96" s="1"/>
  <c r="G47"/>
  <c r="G97"/>
  <c r="G96" s="1"/>
  <c r="E47"/>
  <c r="E97"/>
  <c r="E96" s="1"/>
  <c r="E109" s="1"/>
  <c r="K109" s="1"/>
  <c r="C49"/>
  <c r="C48" s="1"/>
  <c r="C50"/>
  <c r="K50" s="1"/>
  <c r="K62"/>
  <c r="B60" i="19"/>
  <c r="K60" s="1"/>
  <c r="K61"/>
  <c r="J47"/>
  <c r="J97"/>
  <c r="J96" s="1"/>
  <c r="J123" s="1"/>
  <c r="H47"/>
  <c r="H97"/>
  <c r="H96" s="1"/>
  <c r="F47"/>
  <c r="F97"/>
  <c r="F96" s="1"/>
  <c r="D47"/>
  <c r="D97"/>
  <c r="D96" s="1"/>
  <c r="D108" s="1"/>
  <c r="K108" s="1"/>
  <c r="K8"/>
  <c r="K7" s="1"/>
  <c r="B7"/>
  <c r="B49" s="1"/>
  <c r="I47"/>
  <c r="I97"/>
  <c r="I96" s="1"/>
  <c r="G47"/>
  <c r="G97"/>
  <c r="G96" s="1"/>
  <c r="E47"/>
  <c r="E97"/>
  <c r="E96" s="1"/>
  <c r="E109" s="1"/>
  <c r="K109" s="1"/>
  <c r="C49"/>
  <c r="C48" s="1"/>
  <c r="C50"/>
  <c r="K50" s="1"/>
  <c r="K62"/>
  <c r="B60" i="18"/>
  <c r="K60" s="1"/>
  <c r="K61"/>
  <c r="J97"/>
  <c r="J96" s="1"/>
  <c r="J123" s="1"/>
  <c r="J47"/>
  <c r="H97"/>
  <c r="H96" s="1"/>
  <c r="H47"/>
  <c r="F97"/>
  <c r="F96" s="1"/>
  <c r="F47"/>
  <c r="D97"/>
  <c r="D96" s="1"/>
  <c r="D108" s="1"/>
  <c r="K108" s="1"/>
  <c r="D47"/>
  <c r="K8"/>
  <c r="K7" s="1"/>
  <c r="B7"/>
  <c r="B49" s="1"/>
  <c r="I47"/>
  <c r="I97"/>
  <c r="I96" s="1"/>
  <c r="G47"/>
  <c r="G97"/>
  <c r="G96" s="1"/>
  <c r="E47"/>
  <c r="E97"/>
  <c r="E96" s="1"/>
  <c r="E109" s="1"/>
  <c r="K109" s="1"/>
  <c r="C49"/>
  <c r="C50"/>
  <c r="K50" s="1"/>
  <c r="K62"/>
  <c r="K49" i="23" l="1"/>
  <c r="B48"/>
  <c r="C48"/>
  <c r="C48" i="22"/>
  <c r="K49"/>
  <c r="B48"/>
  <c r="C48" i="21"/>
  <c r="K49"/>
  <c r="B48"/>
  <c r="C47" i="20"/>
  <c r="C97"/>
  <c r="C96" s="1"/>
  <c r="C107" s="1"/>
  <c r="K107" s="1"/>
  <c r="K104" s="1"/>
  <c r="K49"/>
  <c r="B48"/>
  <c r="C47" i="19"/>
  <c r="C97"/>
  <c r="C96" s="1"/>
  <c r="C107" s="1"/>
  <c r="K107" s="1"/>
  <c r="K104" s="1"/>
  <c r="K49"/>
  <c r="B48"/>
  <c r="C48" i="18"/>
  <c r="K49"/>
  <c r="B48"/>
  <c r="C47" i="23" l="1"/>
  <c r="C97"/>
  <c r="C96" s="1"/>
  <c r="C107" s="1"/>
  <c r="K107" s="1"/>
  <c r="K104" s="1"/>
  <c r="K48"/>
  <c r="B97"/>
  <c r="B47"/>
  <c r="K47" s="1"/>
  <c r="K48" i="22"/>
  <c r="B97"/>
  <c r="B47"/>
  <c r="C47"/>
  <c r="C97"/>
  <c r="C96" s="1"/>
  <c r="C107" s="1"/>
  <c r="K107" s="1"/>
  <c r="K104" s="1"/>
  <c r="K48" i="21"/>
  <c r="B47"/>
  <c r="B97"/>
  <c r="C47"/>
  <c r="C97"/>
  <c r="C96" s="1"/>
  <c r="C107" s="1"/>
  <c r="K107" s="1"/>
  <c r="K104" s="1"/>
  <c r="K48" i="20"/>
  <c r="B97"/>
  <c r="B47"/>
  <c r="K47" s="1"/>
  <c r="K48" i="19"/>
  <c r="B47"/>
  <c r="K47" s="1"/>
  <c r="B97"/>
  <c r="K48" i="18"/>
  <c r="B97"/>
  <c r="B47"/>
  <c r="K47" s="1"/>
  <c r="C47"/>
  <c r="C97"/>
  <c r="C96" s="1"/>
  <c r="C107" s="1"/>
  <c r="K107" s="1"/>
  <c r="K104" s="1"/>
  <c r="B96" i="23" l="1"/>
  <c r="K96" s="1"/>
  <c r="K97"/>
  <c r="K47" i="22"/>
  <c r="B96"/>
  <c r="K96" s="1"/>
  <c r="K97"/>
  <c r="K97" i="21"/>
  <c r="B96"/>
  <c r="K96" s="1"/>
  <c r="K47"/>
  <c r="B96" i="20"/>
  <c r="K96" s="1"/>
  <c r="K97"/>
  <c r="K97" i="19"/>
  <c r="B96"/>
  <c r="K96" s="1"/>
  <c r="B96" i="18"/>
  <c r="K96" s="1"/>
  <c r="K97"/>
  <c r="B9" i="17" l="1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/>
  <c r="K17"/>
  <c r="K18"/>
  <c r="K19"/>
  <c r="B20"/>
  <c r="C20"/>
  <c r="D20"/>
  <c r="E20"/>
  <c r="F20"/>
  <c r="G20"/>
  <c r="H20"/>
  <c r="I20"/>
  <c r="J20"/>
  <c r="K20" s="1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J61" s="1"/>
  <c r="J60" s="1"/>
  <c r="K63"/>
  <c r="K66"/>
  <c r="B68"/>
  <c r="C68"/>
  <c r="D68"/>
  <c r="E68"/>
  <c r="F68"/>
  <c r="G68"/>
  <c r="H68"/>
  <c r="I68"/>
  <c r="J68"/>
  <c r="K68" s="1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3"/>
  <c r="K94"/>
  <c r="K95"/>
  <c r="B98"/>
  <c r="C98"/>
  <c r="D98"/>
  <c r="E98"/>
  <c r="F98"/>
  <c r="G98"/>
  <c r="H98"/>
  <c r="I98"/>
  <c r="J98"/>
  <c r="K98"/>
  <c r="K99"/>
  <c r="K105"/>
  <c r="K106"/>
  <c r="K110"/>
  <c r="K111"/>
  <c r="K112"/>
  <c r="K113"/>
  <c r="K114"/>
  <c r="K115"/>
  <c r="K116"/>
  <c r="K117"/>
  <c r="K118"/>
  <c r="K119"/>
  <c r="K120"/>
  <c r="K121"/>
  <c r="K122"/>
  <c r="B9" i="16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K17"/>
  <c r="K18"/>
  <c r="J19"/>
  <c r="J16" s="1"/>
  <c r="K16" s="1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K62" s="1"/>
  <c r="K66"/>
  <c r="B68"/>
  <c r="C68"/>
  <c r="D68"/>
  <c r="E68"/>
  <c r="F68"/>
  <c r="G68"/>
  <c r="H68"/>
  <c r="I68"/>
  <c r="J68"/>
  <c r="K68" s="1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/>
  <c r="K99"/>
  <c r="K105"/>
  <c r="K106"/>
  <c r="K110"/>
  <c r="K111"/>
  <c r="K112"/>
  <c r="K113"/>
  <c r="K114"/>
  <c r="K115"/>
  <c r="K116"/>
  <c r="K117"/>
  <c r="K118"/>
  <c r="K119"/>
  <c r="K120"/>
  <c r="K121"/>
  <c r="K122"/>
  <c r="B9" i="15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K17"/>
  <c r="K18"/>
  <c r="J19"/>
  <c r="J16" s="1"/>
  <c r="K16" s="1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K62" s="1"/>
  <c r="K66"/>
  <c r="B68"/>
  <c r="C68"/>
  <c r="D68"/>
  <c r="E68"/>
  <c r="F68"/>
  <c r="G68"/>
  <c r="H68"/>
  <c r="I68"/>
  <c r="J68"/>
  <c r="K68" s="1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2"/>
  <c r="K94"/>
  <c r="K95"/>
  <c r="C98"/>
  <c r="D98"/>
  <c r="E98"/>
  <c r="F98"/>
  <c r="G98"/>
  <c r="I98"/>
  <c r="J98"/>
  <c r="K98" s="1"/>
  <c r="K99"/>
  <c r="B100"/>
  <c r="C100"/>
  <c r="D100"/>
  <c r="E100"/>
  <c r="F100"/>
  <c r="G100"/>
  <c r="H100"/>
  <c r="K100" s="1"/>
  <c r="K105"/>
  <c r="K106"/>
  <c r="K110"/>
  <c r="K111"/>
  <c r="K112"/>
  <c r="K113"/>
  <c r="K114"/>
  <c r="K115"/>
  <c r="K116"/>
  <c r="K117"/>
  <c r="K118"/>
  <c r="K119"/>
  <c r="K120"/>
  <c r="K121"/>
  <c r="K122"/>
  <c r="B9" i="14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K17"/>
  <c r="K18"/>
  <c r="J19"/>
  <c r="J16" s="1"/>
  <c r="K16" s="1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K62" s="1"/>
  <c r="K63"/>
  <c r="C68"/>
  <c r="D68"/>
  <c r="E68"/>
  <c r="F68"/>
  <c r="G68"/>
  <c r="H68"/>
  <c r="I68"/>
  <c r="J68"/>
  <c r="K68"/>
  <c r="K69"/>
  <c r="K70"/>
  <c r="K71"/>
  <c r="K74"/>
  <c r="K76"/>
  <c r="K77"/>
  <c r="K78"/>
  <c r="K79"/>
  <c r="K80"/>
  <c r="K81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 s="1"/>
  <c r="K99"/>
  <c r="F100"/>
  <c r="K100"/>
  <c r="K105"/>
  <c r="K106"/>
  <c r="K110"/>
  <c r="K111"/>
  <c r="K112"/>
  <c r="K113"/>
  <c r="K114"/>
  <c r="K115"/>
  <c r="K116"/>
  <c r="K117"/>
  <c r="K118"/>
  <c r="K119"/>
  <c r="K120"/>
  <c r="K121"/>
  <c r="K122"/>
  <c r="B9" i="13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K17"/>
  <c r="K18"/>
  <c r="J19"/>
  <c r="J16" s="1"/>
  <c r="K16" s="1"/>
  <c r="K19"/>
  <c r="B20"/>
  <c r="C20"/>
  <c r="D20"/>
  <c r="E20"/>
  <c r="F20"/>
  <c r="G20"/>
  <c r="H20"/>
  <c r="I20"/>
  <c r="J20"/>
  <c r="K20" s="1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K62" s="1"/>
  <c r="I62"/>
  <c r="I61" s="1"/>
  <c r="I60" s="1"/>
  <c r="J62"/>
  <c r="J61" s="1"/>
  <c r="J60" s="1"/>
  <c r="K63"/>
  <c r="C68"/>
  <c r="D68"/>
  <c r="E68"/>
  <c r="F68"/>
  <c r="G68"/>
  <c r="H68"/>
  <c r="I68"/>
  <c r="J68"/>
  <c r="K68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 s="1"/>
  <c r="K99"/>
  <c r="K105"/>
  <c r="K106"/>
  <c r="K110"/>
  <c r="K111"/>
  <c r="K112"/>
  <c r="K113"/>
  <c r="K114"/>
  <c r="K115"/>
  <c r="K116"/>
  <c r="K117"/>
  <c r="K118"/>
  <c r="K119"/>
  <c r="K120"/>
  <c r="K121"/>
  <c r="K122"/>
  <c r="B60" i="17" l="1"/>
  <c r="K60" s="1"/>
  <c r="K61"/>
  <c r="J47"/>
  <c r="J97"/>
  <c r="J96" s="1"/>
  <c r="J123" s="1"/>
  <c r="H47"/>
  <c r="H97"/>
  <c r="H96" s="1"/>
  <c r="F47"/>
  <c r="F97"/>
  <c r="F96" s="1"/>
  <c r="D47"/>
  <c r="D97"/>
  <c r="D96" s="1"/>
  <c r="D108" s="1"/>
  <c r="K108" s="1"/>
  <c r="K8"/>
  <c r="K7" s="1"/>
  <c r="B7"/>
  <c r="B49" s="1"/>
  <c r="I47"/>
  <c r="I97"/>
  <c r="I96" s="1"/>
  <c r="G47"/>
  <c r="G97"/>
  <c r="G96" s="1"/>
  <c r="E47"/>
  <c r="E97"/>
  <c r="E96" s="1"/>
  <c r="E109" s="1"/>
  <c r="K109" s="1"/>
  <c r="C49"/>
  <c r="C48" s="1"/>
  <c r="C50"/>
  <c r="K50" s="1"/>
  <c r="K62"/>
  <c r="B60" i="16"/>
  <c r="H47"/>
  <c r="H97"/>
  <c r="H96" s="1"/>
  <c r="F47"/>
  <c r="F97"/>
  <c r="F96" s="1"/>
  <c r="D47"/>
  <c r="D97"/>
  <c r="D96" s="1"/>
  <c r="D108" s="1"/>
  <c r="K108" s="1"/>
  <c r="B7"/>
  <c r="B49" s="1"/>
  <c r="J8"/>
  <c r="J7" s="1"/>
  <c r="J49" s="1"/>
  <c r="J48" s="1"/>
  <c r="I47"/>
  <c r="I97"/>
  <c r="I96" s="1"/>
  <c r="G47"/>
  <c r="G97"/>
  <c r="G96" s="1"/>
  <c r="E47"/>
  <c r="E97"/>
  <c r="E96" s="1"/>
  <c r="E109" s="1"/>
  <c r="K109" s="1"/>
  <c r="C50"/>
  <c r="K50" s="1"/>
  <c r="C49"/>
  <c r="C48" s="1"/>
  <c r="J61"/>
  <c r="J60" s="1"/>
  <c r="B60" i="15"/>
  <c r="H47"/>
  <c r="H97"/>
  <c r="H96" s="1"/>
  <c r="F47"/>
  <c r="F97"/>
  <c r="F96" s="1"/>
  <c r="D47"/>
  <c r="D97"/>
  <c r="D96" s="1"/>
  <c r="D108" s="1"/>
  <c r="K108" s="1"/>
  <c r="B7"/>
  <c r="B49" s="1"/>
  <c r="J8"/>
  <c r="J7" s="1"/>
  <c r="J49" s="1"/>
  <c r="J48" s="1"/>
  <c r="I97"/>
  <c r="I96" s="1"/>
  <c r="I47"/>
  <c r="G97"/>
  <c r="G96" s="1"/>
  <c r="G47"/>
  <c r="E97"/>
  <c r="E96" s="1"/>
  <c r="E109" s="1"/>
  <c r="K109" s="1"/>
  <c r="E47"/>
  <c r="C50"/>
  <c r="K50" s="1"/>
  <c r="C49"/>
  <c r="C48" s="1"/>
  <c r="J61"/>
  <c r="J60" s="1"/>
  <c r="H47" i="14"/>
  <c r="H97"/>
  <c r="H96" s="1"/>
  <c r="F47"/>
  <c r="F97"/>
  <c r="F96" s="1"/>
  <c r="D47"/>
  <c r="D97"/>
  <c r="D96" s="1"/>
  <c r="D108" s="1"/>
  <c r="K108" s="1"/>
  <c r="B7"/>
  <c r="B49" s="1"/>
  <c r="J8"/>
  <c r="J7" s="1"/>
  <c r="J49" s="1"/>
  <c r="J48" s="1"/>
  <c r="B60"/>
  <c r="K60" s="1"/>
  <c r="I97"/>
  <c r="I96" s="1"/>
  <c r="I47"/>
  <c r="G97"/>
  <c r="G96" s="1"/>
  <c r="G47"/>
  <c r="E97"/>
  <c r="E96" s="1"/>
  <c r="E109" s="1"/>
  <c r="K109" s="1"/>
  <c r="E47"/>
  <c r="C50"/>
  <c r="K50" s="1"/>
  <c r="C49"/>
  <c r="C48" s="1"/>
  <c r="J61"/>
  <c r="J60" s="1"/>
  <c r="K19"/>
  <c r="H47" i="13"/>
  <c r="F47"/>
  <c r="F97"/>
  <c r="F96" s="1"/>
  <c r="D47"/>
  <c r="D97"/>
  <c r="D96" s="1"/>
  <c r="D108" s="1"/>
  <c r="K108" s="1"/>
  <c r="B7"/>
  <c r="B49" s="1"/>
  <c r="J8"/>
  <c r="J7" s="1"/>
  <c r="J49" s="1"/>
  <c r="J48" s="1"/>
  <c r="B60"/>
  <c r="I97"/>
  <c r="I96" s="1"/>
  <c r="I47"/>
  <c r="G97"/>
  <c r="G96" s="1"/>
  <c r="G47"/>
  <c r="E97"/>
  <c r="E96" s="1"/>
  <c r="E109" s="1"/>
  <c r="K109" s="1"/>
  <c r="E47"/>
  <c r="C50"/>
  <c r="K50" s="1"/>
  <c r="C49"/>
  <c r="C48" s="1"/>
  <c r="H61"/>
  <c r="H60" s="1"/>
  <c r="C47" i="17" l="1"/>
  <c r="C97"/>
  <c r="C96" s="1"/>
  <c r="C107" s="1"/>
  <c r="K107" s="1"/>
  <c r="K104" s="1"/>
  <c r="K49"/>
  <c r="B48"/>
  <c r="K8" i="16"/>
  <c r="K7" s="1"/>
  <c r="K61"/>
  <c r="C47"/>
  <c r="C97"/>
  <c r="C96" s="1"/>
  <c r="C107" s="1"/>
  <c r="K107" s="1"/>
  <c r="K104" s="1"/>
  <c r="J47"/>
  <c r="J97"/>
  <c r="J96" s="1"/>
  <c r="J123" s="1"/>
  <c r="B48"/>
  <c r="K49"/>
  <c r="K60"/>
  <c r="K8" i="15"/>
  <c r="K7" s="1"/>
  <c r="K61"/>
  <c r="C97"/>
  <c r="C96" s="1"/>
  <c r="C107" s="1"/>
  <c r="K107" s="1"/>
  <c r="K104" s="1"/>
  <c r="C47"/>
  <c r="J47"/>
  <c r="J97"/>
  <c r="J96" s="1"/>
  <c r="J123" s="1"/>
  <c r="B48"/>
  <c r="K49"/>
  <c r="K60"/>
  <c r="K61" i="14"/>
  <c r="K8"/>
  <c r="K7" s="1"/>
  <c r="C97"/>
  <c r="C96" s="1"/>
  <c r="C107" s="1"/>
  <c r="K107" s="1"/>
  <c r="K104" s="1"/>
  <c r="C47"/>
  <c r="J47"/>
  <c r="J97"/>
  <c r="J96" s="1"/>
  <c r="J123" s="1"/>
  <c r="B48"/>
  <c r="K49"/>
  <c r="K61" i="13"/>
  <c r="K8"/>
  <c r="K7" s="1"/>
  <c r="C97"/>
  <c r="C96" s="1"/>
  <c r="C107" s="1"/>
  <c r="K107" s="1"/>
  <c r="K104" s="1"/>
  <c r="C47"/>
  <c r="J47"/>
  <c r="J97"/>
  <c r="J96" s="1"/>
  <c r="J123" s="1"/>
  <c r="B48"/>
  <c r="K49"/>
  <c r="K60"/>
  <c r="H97"/>
  <c r="H96" s="1"/>
  <c r="K48" i="17" l="1"/>
  <c r="B47"/>
  <c r="K47" s="1"/>
  <c r="B97"/>
  <c r="B47" i="16"/>
  <c r="K47" s="1"/>
  <c r="B97"/>
  <c r="K48"/>
  <c r="B47" i="15"/>
  <c r="K47" s="1"/>
  <c r="K48"/>
  <c r="B97"/>
  <c r="B47" i="14"/>
  <c r="K47" s="1"/>
  <c r="K48"/>
  <c r="B97"/>
  <c r="B47" i="13"/>
  <c r="K47" s="1"/>
  <c r="K48"/>
  <c r="B97"/>
  <c r="K97" i="17" l="1"/>
  <c r="B96"/>
  <c r="K96" s="1"/>
  <c r="B96" i="16"/>
  <c r="K96" s="1"/>
  <c r="K97"/>
  <c r="K97" i="15"/>
  <c r="B96"/>
  <c r="K96" s="1"/>
  <c r="K97" i="14"/>
  <c r="B96"/>
  <c r="K96" s="1"/>
  <c r="K97" i="13"/>
  <c r="B96"/>
  <c r="K96" s="1"/>
  <c r="B9" i="12" l="1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K17"/>
  <c r="K18"/>
  <c r="J19"/>
  <c r="J16" s="1"/>
  <c r="K16" s="1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K62" s="1"/>
  <c r="K63"/>
  <c r="K66"/>
  <c r="B68"/>
  <c r="C68"/>
  <c r="D68"/>
  <c r="E68"/>
  <c r="F68"/>
  <c r="G68"/>
  <c r="H68"/>
  <c r="I68"/>
  <c r="J68"/>
  <c r="K68" s="1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/>
  <c r="K99"/>
  <c r="K105"/>
  <c r="K106"/>
  <c r="K110"/>
  <c r="K111"/>
  <c r="K112"/>
  <c r="K113"/>
  <c r="K114"/>
  <c r="K115"/>
  <c r="K116"/>
  <c r="K117"/>
  <c r="K118"/>
  <c r="K119"/>
  <c r="K120"/>
  <c r="K121"/>
  <c r="K122"/>
  <c r="B9" i="11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K17"/>
  <c r="K18"/>
  <c r="J19"/>
  <c r="J16" s="1"/>
  <c r="K16" s="1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K62" s="1"/>
  <c r="C68"/>
  <c r="D68"/>
  <c r="E68"/>
  <c r="F68"/>
  <c r="G68"/>
  <c r="H68"/>
  <c r="I68"/>
  <c r="J68"/>
  <c r="K68"/>
  <c r="K69"/>
  <c r="K70"/>
  <c r="K71"/>
  <c r="K74"/>
  <c r="K76"/>
  <c r="K77"/>
  <c r="K78"/>
  <c r="K79"/>
  <c r="K80"/>
  <c r="K81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/>
  <c r="K99"/>
  <c r="K105"/>
  <c r="K106"/>
  <c r="K110"/>
  <c r="K111"/>
  <c r="K112"/>
  <c r="K113"/>
  <c r="K114"/>
  <c r="K115"/>
  <c r="K116"/>
  <c r="K117"/>
  <c r="K118"/>
  <c r="K119"/>
  <c r="K120"/>
  <c r="K121"/>
  <c r="K122"/>
  <c r="B9" i="10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K17"/>
  <c r="K18"/>
  <c r="J19"/>
  <c r="J16" s="1"/>
  <c r="K16" s="1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K62" s="1"/>
  <c r="K63"/>
  <c r="K66"/>
  <c r="B68"/>
  <c r="C68"/>
  <c r="D68"/>
  <c r="E68"/>
  <c r="F68"/>
  <c r="G68"/>
  <c r="H68"/>
  <c r="I68"/>
  <c r="J68"/>
  <c r="K68" s="1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 s="1"/>
  <c r="K99"/>
  <c r="K105"/>
  <c r="K106"/>
  <c r="K110"/>
  <c r="K111"/>
  <c r="K112"/>
  <c r="K113"/>
  <c r="K114"/>
  <c r="K115"/>
  <c r="K116"/>
  <c r="K117"/>
  <c r="K118"/>
  <c r="K119"/>
  <c r="K120"/>
  <c r="K121"/>
  <c r="K122"/>
  <c r="K122" i="9"/>
  <c r="K121"/>
  <c r="K120"/>
  <c r="K119"/>
  <c r="K118"/>
  <c r="K117"/>
  <c r="K116"/>
  <c r="K115"/>
  <c r="K114"/>
  <c r="K113"/>
  <c r="K112"/>
  <c r="K111"/>
  <c r="K110"/>
  <c r="K106"/>
  <c r="K105"/>
  <c r="K99"/>
  <c r="J98"/>
  <c r="I98"/>
  <c r="H98"/>
  <c r="G98"/>
  <c r="F98"/>
  <c r="E98"/>
  <c r="D98"/>
  <c r="C98"/>
  <c r="B98"/>
  <c r="K98" s="1"/>
  <c r="K95"/>
  <c r="K94"/>
  <c r="K93"/>
  <c r="K92"/>
  <c r="K90"/>
  <c r="K89"/>
  <c r="K88"/>
  <c r="K87"/>
  <c r="K86"/>
  <c r="K85"/>
  <c r="K84"/>
  <c r="K83"/>
  <c r="K82"/>
  <c r="K81"/>
  <c r="K80"/>
  <c r="K79"/>
  <c r="K78"/>
  <c r="K77"/>
  <c r="K76"/>
  <c r="K74"/>
  <c r="K73"/>
  <c r="K72"/>
  <c r="K71"/>
  <c r="K70"/>
  <c r="K69"/>
  <c r="J68"/>
  <c r="I68"/>
  <c r="H68"/>
  <c r="G68"/>
  <c r="F68"/>
  <c r="E68"/>
  <c r="D68"/>
  <c r="C68"/>
  <c r="B68"/>
  <c r="K68" s="1"/>
  <c r="K66"/>
  <c r="K56"/>
  <c r="K55"/>
  <c r="K54"/>
  <c r="J53"/>
  <c r="I53"/>
  <c r="H53"/>
  <c r="K53" s="1"/>
  <c r="K52"/>
  <c r="K51"/>
  <c r="K45"/>
  <c r="K44"/>
  <c r="K43"/>
  <c r="K42"/>
  <c r="K41"/>
  <c r="K40"/>
  <c r="K39"/>
  <c r="K37"/>
  <c r="K36"/>
  <c r="K35"/>
  <c r="J29"/>
  <c r="I29"/>
  <c r="H29"/>
  <c r="G29"/>
  <c r="F29"/>
  <c r="E29"/>
  <c r="D29"/>
  <c r="C29"/>
  <c r="B29"/>
  <c r="K27"/>
  <c r="K26"/>
  <c r="K25"/>
  <c r="K24"/>
  <c r="K23"/>
  <c r="K22"/>
  <c r="K21"/>
  <c r="J20"/>
  <c r="I20"/>
  <c r="H20"/>
  <c r="G20"/>
  <c r="F20"/>
  <c r="E20"/>
  <c r="D20"/>
  <c r="C20"/>
  <c r="B20"/>
  <c r="K20" s="1"/>
  <c r="J19"/>
  <c r="K19" s="1"/>
  <c r="K18"/>
  <c r="K17"/>
  <c r="J16"/>
  <c r="I16"/>
  <c r="H16"/>
  <c r="G16"/>
  <c r="F16"/>
  <c r="E16"/>
  <c r="D16"/>
  <c r="C16"/>
  <c r="B16"/>
  <c r="K16" s="1"/>
  <c r="K15"/>
  <c r="K14"/>
  <c r="K13"/>
  <c r="J12"/>
  <c r="I12"/>
  <c r="H12"/>
  <c r="G12"/>
  <c r="F12"/>
  <c r="E12"/>
  <c r="D12"/>
  <c r="C12"/>
  <c r="B12"/>
  <c r="K12" s="1"/>
  <c r="K11"/>
  <c r="K10"/>
  <c r="J9"/>
  <c r="J62" s="1"/>
  <c r="J61" s="1"/>
  <c r="J60" s="1"/>
  <c r="I9"/>
  <c r="I62" s="1"/>
  <c r="I61" s="1"/>
  <c r="I60" s="1"/>
  <c r="H9"/>
  <c r="H62" s="1"/>
  <c r="H61" s="1"/>
  <c r="H60" s="1"/>
  <c r="G9"/>
  <c r="G62" s="1"/>
  <c r="G61" s="1"/>
  <c r="G60" s="1"/>
  <c r="F9"/>
  <c r="F62" s="1"/>
  <c r="F61" s="1"/>
  <c r="F60" s="1"/>
  <c r="E9"/>
  <c r="E62" s="1"/>
  <c r="E61" s="1"/>
  <c r="E60" s="1"/>
  <c r="D9"/>
  <c r="D62" s="1"/>
  <c r="D61" s="1"/>
  <c r="D60" s="1"/>
  <c r="C9"/>
  <c r="C62" s="1"/>
  <c r="C61" s="1"/>
  <c r="C60" s="1"/>
  <c r="B9"/>
  <c r="B62" s="1"/>
  <c r="J8"/>
  <c r="I8"/>
  <c r="H8"/>
  <c r="G8"/>
  <c r="F8"/>
  <c r="E8"/>
  <c r="D8"/>
  <c r="C8"/>
  <c r="B8"/>
  <c r="K8" s="1"/>
  <c r="K7" s="1"/>
  <c r="J7"/>
  <c r="J49" s="1"/>
  <c r="J48" s="1"/>
  <c r="I7"/>
  <c r="I49" s="1"/>
  <c r="I48" s="1"/>
  <c r="H7"/>
  <c r="H49" s="1"/>
  <c r="H48" s="1"/>
  <c r="G7"/>
  <c r="G49" s="1"/>
  <c r="G48" s="1"/>
  <c r="F7"/>
  <c r="F49" s="1"/>
  <c r="F48" s="1"/>
  <c r="E7"/>
  <c r="E49" s="1"/>
  <c r="E48" s="1"/>
  <c r="D7"/>
  <c r="D49" s="1"/>
  <c r="D48" s="1"/>
  <c r="C7"/>
  <c r="C49" s="1"/>
  <c r="B7"/>
  <c r="B49" s="1"/>
  <c r="B60" i="12" l="1"/>
  <c r="H47"/>
  <c r="H97"/>
  <c r="H96" s="1"/>
  <c r="F47"/>
  <c r="F97"/>
  <c r="F96" s="1"/>
  <c r="D47"/>
  <c r="D97"/>
  <c r="D96" s="1"/>
  <c r="D108" s="1"/>
  <c r="K108" s="1"/>
  <c r="B7"/>
  <c r="B49" s="1"/>
  <c r="J8"/>
  <c r="J7" s="1"/>
  <c r="J49" s="1"/>
  <c r="J48" s="1"/>
  <c r="I97"/>
  <c r="I96" s="1"/>
  <c r="I47"/>
  <c r="G97"/>
  <c r="G96" s="1"/>
  <c r="G47"/>
  <c r="E97"/>
  <c r="E96" s="1"/>
  <c r="E109" s="1"/>
  <c r="K109" s="1"/>
  <c r="E47"/>
  <c r="C50"/>
  <c r="K50" s="1"/>
  <c r="C49"/>
  <c r="J61"/>
  <c r="J60" s="1"/>
  <c r="H47" i="11"/>
  <c r="H97"/>
  <c r="H96" s="1"/>
  <c r="F47"/>
  <c r="F97"/>
  <c r="F96" s="1"/>
  <c r="D47"/>
  <c r="D97"/>
  <c r="D96" s="1"/>
  <c r="D108" s="1"/>
  <c r="K108" s="1"/>
  <c r="B7"/>
  <c r="B49" s="1"/>
  <c r="J8"/>
  <c r="J7" s="1"/>
  <c r="J49" s="1"/>
  <c r="J48" s="1"/>
  <c r="B60"/>
  <c r="K60" s="1"/>
  <c r="I47"/>
  <c r="I97"/>
  <c r="I96" s="1"/>
  <c r="G47"/>
  <c r="G97"/>
  <c r="G96" s="1"/>
  <c r="E47"/>
  <c r="E97"/>
  <c r="E96" s="1"/>
  <c r="E109" s="1"/>
  <c r="K109" s="1"/>
  <c r="C50"/>
  <c r="K50" s="1"/>
  <c r="C49"/>
  <c r="C48" s="1"/>
  <c r="J61"/>
  <c r="J60" s="1"/>
  <c r="K19"/>
  <c r="B60" i="10"/>
  <c r="H47"/>
  <c r="H97"/>
  <c r="H96" s="1"/>
  <c r="F47"/>
  <c r="F97"/>
  <c r="F96" s="1"/>
  <c r="D47"/>
  <c r="D97"/>
  <c r="D96" s="1"/>
  <c r="D108" s="1"/>
  <c r="K108" s="1"/>
  <c r="B7"/>
  <c r="B49" s="1"/>
  <c r="J8"/>
  <c r="J7" s="1"/>
  <c r="J49" s="1"/>
  <c r="J48" s="1"/>
  <c r="I97"/>
  <c r="I96" s="1"/>
  <c r="I47"/>
  <c r="G97"/>
  <c r="G96" s="1"/>
  <c r="G47"/>
  <c r="E97"/>
  <c r="E96" s="1"/>
  <c r="E109" s="1"/>
  <c r="K109" s="1"/>
  <c r="E47"/>
  <c r="C50"/>
  <c r="K50" s="1"/>
  <c r="C49"/>
  <c r="C48" s="1"/>
  <c r="J61"/>
  <c r="J60" s="1"/>
  <c r="E47" i="9"/>
  <c r="E97"/>
  <c r="E96" s="1"/>
  <c r="E109" s="1"/>
  <c r="K109" s="1"/>
  <c r="G47"/>
  <c r="G97"/>
  <c r="G96" s="1"/>
  <c r="I47"/>
  <c r="I97"/>
  <c r="I96" s="1"/>
  <c r="K49"/>
  <c r="B48"/>
  <c r="D97"/>
  <c r="D96" s="1"/>
  <c r="D108" s="1"/>
  <c r="K108" s="1"/>
  <c r="D47"/>
  <c r="F97"/>
  <c r="F96" s="1"/>
  <c r="F47"/>
  <c r="H97"/>
  <c r="H96" s="1"/>
  <c r="H47"/>
  <c r="J97"/>
  <c r="J96" s="1"/>
  <c r="J123" s="1"/>
  <c r="J47"/>
  <c r="B61"/>
  <c r="K62"/>
  <c r="K9"/>
  <c r="C50"/>
  <c r="K50" s="1"/>
  <c r="J47" i="12" l="1"/>
  <c r="J97"/>
  <c r="J96" s="1"/>
  <c r="J123" s="1"/>
  <c r="C48"/>
  <c r="K8"/>
  <c r="K7" s="1"/>
  <c r="K61"/>
  <c r="B48"/>
  <c r="K49"/>
  <c r="K60"/>
  <c r="C47" i="11"/>
  <c r="C97"/>
  <c r="C96" s="1"/>
  <c r="C107" s="1"/>
  <c r="K107" s="1"/>
  <c r="K104" s="1"/>
  <c r="K61"/>
  <c r="K8"/>
  <c r="K7" s="1"/>
  <c r="J47"/>
  <c r="J97"/>
  <c r="J96" s="1"/>
  <c r="J123" s="1"/>
  <c r="B48"/>
  <c r="K49"/>
  <c r="K8" i="10"/>
  <c r="K7" s="1"/>
  <c r="K61"/>
  <c r="C97"/>
  <c r="C96" s="1"/>
  <c r="C107" s="1"/>
  <c r="K107" s="1"/>
  <c r="K104" s="1"/>
  <c r="C47"/>
  <c r="J47"/>
  <c r="J97"/>
  <c r="J96" s="1"/>
  <c r="J123" s="1"/>
  <c r="B48"/>
  <c r="K49"/>
  <c r="K60"/>
  <c r="B60" i="9"/>
  <c r="K60" s="1"/>
  <c r="K61"/>
  <c r="C48"/>
  <c r="B97"/>
  <c r="K48"/>
  <c r="B47"/>
  <c r="C97" i="12" l="1"/>
  <c r="C96" s="1"/>
  <c r="C107" s="1"/>
  <c r="K107" s="1"/>
  <c r="K104" s="1"/>
  <c r="C47"/>
  <c r="B47"/>
  <c r="K47" s="1"/>
  <c r="K48"/>
  <c r="B97"/>
  <c r="B47" i="11"/>
  <c r="K47" s="1"/>
  <c r="B97"/>
  <c r="K48"/>
  <c r="B47" i="10"/>
  <c r="K47" s="1"/>
  <c r="K48"/>
  <c r="B97"/>
  <c r="C47" i="9"/>
  <c r="C97"/>
  <c r="C96" s="1"/>
  <c r="C107" s="1"/>
  <c r="K107" s="1"/>
  <c r="K104" s="1"/>
  <c r="K47"/>
  <c r="B96"/>
  <c r="K97" i="12" l="1"/>
  <c r="B96"/>
  <c r="K96" s="1"/>
  <c r="B96" i="11"/>
  <c r="K96" s="1"/>
  <c r="K97"/>
  <c r="K97" i="10"/>
  <c r="B96"/>
  <c r="K96" s="1"/>
  <c r="K96" i="9"/>
  <c r="K97"/>
  <c r="K72" i="8" l="1"/>
  <c r="K73"/>
  <c r="B9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3"/>
  <c r="K14"/>
  <c r="K15"/>
  <c r="B16"/>
  <c r="C16"/>
  <c r="D16"/>
  <c r="E16"/>
  <c r="F16"/>
  <c r="G16"/>
  <c r="H16"/>
  <c r="I16"/>
  <c r="K17"/>
  <c r="K18"/>
  <c r="J19"/>
  <c r="J16" s="1"/>
  <c r="K16" s="1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K63"/>
  <c r="C68"/>
  <c r="D68"/>
  <c r="E68"/>
  <c r="F68"/>
  <c r="G68"/>
  <c r="H68"/>
  <c r="I68"/>
  <c r="J68"/>
  <c r="K69"/>
  <c r="K70"/>
  <c r="K71"/>
  <c r="K74"/>
  <c r="K76"/>
  <c r="K77"/>
  <c r="K78"/>
  <c r="K79"/>
  <c r="K80"/>
  <c r="K81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 s="1"/>
  <c r="K99"/>
  <c r="K105"/>
  <c r="K106"/>
  <c r="K110"/>
  <c r="K111"/>
  <c r="K112"/>
  <c r="K113"/>
  <c r="K114"/>
  <c r="K115"/>
  <c r="K116"/>
  <c r="K117"/>
  <c r="K118"/>
  <c r="K119"/>
  <c r="K120"/>
  <c r="K121"/>
  <c r="K122"/>
  <c r="K62" l="1"/>
  <c r="K12"/>
  <c r="H8"/>
  <c r="H7" s="1"/>
  <c r="H49" s="1"/>
  <c r="H48" s="1"/>
  <c r="F8"/>
  <c r="F7" s="1"/>
  <c r="F49" s="1"/>
  <c r="F48" s="1"/>
  <c r="D8"/>
  <c r="D7" s="1"/>
  <c r="D49" s="1"/>
  <c r="D48" s="1"/>
  <c r="B8"/>
  <c r="I8"/>
  <c r="I7" s="1"/>
  <c r="I49" s="1"/>
  <c r="I48" s="1"/>
  <c r="G8"/>
  <c r="G7" s="1"/>
  <c r="G49" s="1"/>
  <c r="G48" s="1"/>
  <c r="E8"/>
  <c r="E7" s="1"/>
  <c r="E49" s="1"/>
  <c r="E48" s="1"/>
  <c r="C8"/>
  <c r="C7" s="1"/>
  <c r="I60"/>
  <c r="K68"/>
  <c r="G60"/>
  <c r="E60"/>
  <c r="C60"/>
  <c r="H60"/>
  <c r="F60"/>
  <c r="D60"/>
  <c r="B60"/>
  <c r="H47"/>
  <c r="H97"/>
  <c r="H96" s="1"/>
  <c r="F47"/>
  <c r="F97"/>
  <c r="F96" s="1"/>
  <c r="D47"/>
  <c r="D97"/>
  <c r="D96" s="1"/>
  <c r="D108" s="1"/>
  <c r="K108" s="1"/>
  <c r="B7"/>
  <c r="B49" s="1"/>
  <c r="J8"/>
  <c r="J7" s="1"/>
  <c r="J49" s="1"/>
  <c r="J48" s="1"/>
  <c r="I97"/>
  <c r="I96" s="1"/>
  <c r="I47"/>
  <c r="G97"/>
  <c r="G96" s="1"/>
  <c r="G47"/>
  <c r="E97"/>
  <c r="E96" s="1"/>
  <c r="E109" s="1"/>
  <c r="K109" s="1"/>
  <c r="E47"/>
  <c r="C50"/>
  <c r="K50" s="1"/>
  <c r="C49"/>
  <c r="C48" s="1"/>
  <c r="J61"/>
  <c r="J60" s="1"/>
  <c r="K19"/>
  <c r="K60" l="1"/>
  <c r="K8"/>
  <c r="K7" s="1"/>
  <c r="K61"/>
  <c r="C97"/>
  <c r="C96" s="1"/>
  <c r="C107" s="1"/>
  <c r="K107" s="1"/>
  <c r="K104" s="1"/>
  <c r="C47"/>
  <c r="J47"/>
  <c r="J97"/>
  <c r="J96" s="1"/>
  <c r="J123" s="1"/>
  <c r="B48"/>
  <c r="K49"/>
  <c r="B47" l="1"/>
  <c r="K47" s="1"/>
  <c r="K48"/>
  <c r="B97"/>
  <c r="K97" l="1"/>
  <c r="B96"/>
  <c r="K96" s="1"/>
</calcChain>
</file>

<file path=xl/sharedStrings.xml><?xml version="1.0" encoding="utf-8"?>
<sst xmlns="http://schemas.openxmlformats.org/spreadsheetml/2006/main" count="3709" uniqueCount="177">
  <si>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</si>
  <si>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</si>
  <si>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</si>
  <si>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</si>
  <si>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</si>
  <si>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</si>
  <si>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</si>
  <si>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</si>
  <si>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</si>
  <si>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</si>
  <si>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</si>
  <si>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</si>
  <si>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</si>
  <si>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</si>
  <si>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</si>
  <si>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</si>
  <si>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</si>
  <si>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</si>
  <si>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</si>
  <si>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</si>
  <si>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</si>
  <si>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</si>
  <si>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</si>
  <si>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</si>
  <si>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</si>
  <si>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</si>
  <si>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</si>
  <si>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</si>
  <si>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</si>
  <si>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</si>
  <si>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</si>
  <si>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</si>
  <si>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</si>
  <si>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</si>
  <si>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</si>
  <si>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</si>
  <si>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</si>
  <si>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</si>
  <si>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</si>
  <si>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</si>
  <si>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</si>
  <si>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</si>
  <si>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</si>
  <si>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</si>
  <si>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</si>
  <si>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</si>
  <si>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</si>
  <si>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</si>
  <si>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</si>
  <si>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</si>
  <si>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</si>
  <si>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</si>
  <si>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</si>
  <si>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</si>
  <si>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</si>
  <si>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</si>
  <si>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</si>
  <si>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</si>
  <si>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</si>
  <si>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</si>
  <si>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</si>
  <si>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</si>
  <si>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</si>
  <si>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</si>
  <si>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</si>
  <si>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</si>
  <si>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</si>
  <si>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</si>
  <si>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</si>
  <si>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</si>
  <si>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</si>
  <si>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</si>
  <si>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</si>
  <si>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</si>
  <si>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</si>
  <si>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</si>
  <si>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</si>
  <si>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</si>
  <si>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</si>
  <si>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</si>
  <si>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</si>
  <si>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</si>
  <si>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</si>
  <si>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</si>
  <si>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</si>
  <si>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</si>
  <si>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</si>
  <si>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</si>
  <si>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</si>
  <si>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</si>
  <si>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</si>
  <si>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</si>
  <si>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</si>
  <si>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</si>
  <si>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</si>
  <si>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</si>
  <si>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</si>
  <si>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</si>
  <si>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</si>
  <si>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</si>
  <si>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</si>
  <si>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</si>
  <si>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</si>
  <si>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</si>
  <si>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</si>
  <si>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</si>
  <si>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</si>
  <si>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</si>
  <si>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</si>
  <si>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</si>
  <si>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</si>
  <si>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</si>
  <si>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</si>
  <si>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</si>
  <si>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</si>
  <si>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</si>
  <si>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</si>
  <si>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</si>
  <si>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</si>
  <si>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</si>
  <si>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</si>
  <si>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</si>
  <si>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</si>
  <si>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</si>
  <si>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</si>
  <si>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</si>
  <si>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01/02/14 - VENCIMENTO 07/02/14</t>
  </si>
  <si>
    <t>OPERAÇÃO 04/02/14 - VENCIMENTO 11/02/14</t>
  </si>
  <si>
    <t>6.3. Revisão de Remuneração pelo Transporte Coletivo  (1)</t>
  </si>
  <si>
    <t>Nota:</t>
  </si>
  <si>
    <t>(1) Revisão da remuneração das linhas da USP do mês de dezembro/13.</t>
  </si>
  <si>
    <t>OPERAÇÃO 03/02/14 - VENCIMENTO 10/02/14</t>
  </si>
  <si>
    <t>OPERAÇÃO 02/02/14 - VENCIMENTO 07/02/14</t>
  </si>
  <si>
    <t>OPERAÇÃO 05/02/14 - VENCIMENTO 12/02/14</t>
  </si>
  <si>
    <t>OPERAÇÃO 09/02/14 - VENCIMENTO 14/02/14</t>
  </si>
  <si>
    <t>OPERAÇÃO 08/02/14 - VENCIMENTO 14/02/14</t>
  </si>
  <si>
    <t>(1) Revisão da frota operacional de março/13.</t>
  </si>
  <si>
    <t>6.4. Revisão de Remuneração pelo Serviço Atende (1)</t>
  </si>
  <si>
    <t>OPERAÇÃO 07/02/14 - VENCIMENTO 14/02/14</t>
  </si>
  <si>
    <t>OPERAÇÃO 06/02/14 - VENCIMENTO 13/02/14</t>
  </si>
  <si>
    <t xml:space="preserve">     (1) - Pagamento de combustível não fóssil de nov/13 a jan/14.</t>
  </si>
  <si>
    <t>OPERAÇÃO 10/02/14 - VENCIMENTO 17/02/14</t>
  </si>
  <si>
    <t>OPERAÇÃO 15/02/14 - VENCIMENTO 21/02/14</t>
  </si>
  <si>
    <t>(1) Revisão da frota operacional de abril/13.</t>
  </si>
  <si>
    <t>OPERAÇÃO 14/02/14 - VENCIMENTO 21/02/14</t>
  </si>
  <si>
    <t>OPERAÇÃO 13/02/14 - VENCIMENTO 20/02/14</t>
  </si>
  <si>
    <t>OPERAÇÃO 12/02/14 - VENCIMENTO 19/02/14</t>
  </si>
  <si>
    <t>OPERAÇÃO 11/02/14 - VENCIMENTO 18/02/14</t>
  </si>
  <si>
    <t>OPERAÇÃO 16/02/14 - VENCIMENTO 21/02/14</t>
  </si>
  <si>
    <t>OPERAÇÃO 19/02/14 - VENCIMENTO 26/02/14</t>
  </si>
  <si>
    <t>OPERAÇÃO 18/02/14 - VENCIMENTO 25/02/14</t>
  </si>
  <si>
    <t>OPERAÇÃO 17/02/14 - VENCIMENTO 24/02/14</t>
  </si>
  <si>
    <t>OPERAÇÃO 20/02/14 - VENCIMENTO 27/02/14</t>
  </si>
  <si>
    <t>OPERAÇÃO 22/02/14 - VENCIMENTO 28/02/14</t>
  </si>
  <si>
    <t>OPERAÇÃO 23/02/14 - VENCIMENTO 28/02/14</t>
  </si>
  <si>
    <t>(2) Revisão da frota operacional de maio/13.</t>
  </si>
  <si>
    <t xml:space="preserve">     - Pagamento de combustível não fóssil de dezembro/13, janeiro e fevereiro/14.</t>
  </si>
  <si>
    <t>(1) - Passageiros transportados, processados pelo sistema de bilhetagem eletrônica, referentes ao mês de janeiro/14  (  475.698 passageiros).</t>
  </si>
  <si>
    <t>Notas:</t>
  </si>
  <si>
    <t>6.4. Revisão de Remuneração pelo Serviço Atende (2)</t>
  </si>
  <si>
    <t>OPERAÇÃO 21/02/14 - VENCIMENTO 28/02/14</t>
  </si>
  <si>
    <t xml:space="preserve">    (1) - Ajuste dos valores da energia para tração (trólebus) do mês de outubro.</t>
  </si>
  <si>
    <t>OPERAÇÃO 27/02/14 - VENCIMENTO 10/03/14</t>
  </si>
  <si>
    <t>OPERAÇÃO 26/02/14 - VENCIMENTO 07/03/14</t>
  </si>
  <si>
    <t>(1) - Passageiros transportados, processados pelo sistema de bilhetagem eletrônica, referente à operação de 24/02/14.  (  102.936 passageiros).</t>
  </si>
  <si>
    <t>OPERAÇÃO 25/02/14 - VENCIMENTO 06/03/14</t>
  </si>
  <si>
    <t xml:space="preserve">    (2) Revisão da frota operacional de junho/13.</t>
  </si>
  <si>
    <t>OPERAÇÃO 28/02/14 - VENCIMENTO 11/03/14</t>
  </si>
  <si>
    <t>OPERAÇÃO 24/02/14 - VENCIMENTO 05/03/14</t>
  </si>
  <si>
    <t>Notas: Revisões consideradas no período:</t>
  </si>
  <si>
    <t>(1) Remuneração das linhas da USP do mês de dezembro/13.</t>
  </si>
  <si>
    <t xml:space="preserve">    - Pagamento de combustível não fóssil de nov/13 a fev/14.</t>
  </si>
  <si>
    <t xml:space="preserve">    - Passageiros transportados, processados pelo sistema de bilhetagem eletrônica, referentes ao mês de janeiro/14  (  475.698 passageiros).</t>
  </si>
  <si>
    <t xml:space="preserve">    - Passageiros transportados, processados pelo sistema de bilhetagem eletrônica, referente à operação de 24/02/14.  (  102.936 passageiros).</t>
  </si>
  <si>
    <t xml:space="preserve">       - Ajuste dos valores da energia para tração (trólebus) do mês de outubro.</t>
  </si>
  <si>
    <t>(2) Revisões da frota operacional de março a junho/13.</t>
  </si>
  <si>
    <t>OPERAÇÃO 01/02/14 a 28/02/14 - VENCIMENTO 07/02/14 a 11/03/14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</si>
</sst>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164" fontId="0" fillId="0" borderId="0" xfId="0" applyNumberFormat="1" applyFont="1" applyFill="1" applyAlignment="1">
      <alignment vertical="center"/>
    </xf>
    <xf numFmtId="43" fontId="0" fillId="0" borderId="0" xfId="0" applyNumberFormat="1" applyFont="1" applyFill="1" applyAlignment="1">
      <alignment vertical="center"/>
    </xf>
    <xf numFmtId="165" fontId="4" fillId="0" borderId="1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0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7.75" style="1" bestFit="1" customWidth="1"/>
    <col min="13" max="13" width="10.125" style="1" bestFit="1" customWidth="1"/>
    <col min="14" max="16384" width="9" style="1"/>
  </cols>
  <sheetData>
    <row r="1" spans="1:13" ht="21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3" ht="21">
      <c r="A2" s="68" t="s">
        <v>176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9" t="s">
        <v>15</v>
      </c>
      <c r="B4" s="70" t="s">
        <v>118</v>
      </c>
      <c r="C4" s="71"/>
      <c r="D4" s="71"/>
      <c r="E4" s="71"/>
      <c r="F4" s="71"/>
      <c r="G4" s="71"/>
      <c r="H4" s="71"/>
      <c r="I4" s="71"/>
      <c r="J4" s="72"/>
      <c r="K4" s="73" t="s">
        <v>16</v>
      </c>
    </row>
    <row r="5" spans="1:13" ht="38.25">
      <c r="A5" s="69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4" t="s">
        <v>117</v>
      </c>
      <c r="J5" s="74" t="s">
        <v>116</v>
      </c>
      <c r="K5" s="69"/>
    </row>
    <row r="6" spans="1:13" ht="18.75" customHeight="1">
      <c r="A6" s="6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5"/>
      <c r="J6" s="75"/>
      <c r="K6" s="69"/>
    </row>
    <row r="7" spans="1:13" ht="17.25" customHeight="1">
      <c r="A7" s="8" t="s">
        <v>30</v>
      </c>
      <c r="B7" s="9">
        <f t="shared" ref="B7:K7" si="0">+B8+B20+B24+B27</f>
        <v>13907720</v>
      </c>
      <c r="C7" s="9">
        <f t="shared" ref="C7:J7" si="1">+C8+C20+C24+C27</f>
        <v>18251454</v>
      </c>
      <c r="D7" s="9">
        <f t="shared" si="1"/>
        <v>18772565</v>
      </c>
      <c r="E7" s="9">
        <f t="shared" si="1"/>
        <v>12694726</v>
      </c>
      <c r="F7" s="9">
        <f t="shared" si="1"/>
        <v>18511280</v>
      </c>
      <c r="G7" s="9">
        <f t="shared" si="1"/>
        <v>28070930</v>
      </c>
      <c r="H7" s="9">
        <f t="shared" si="1"/>
        <v>12917374</v>
      </c>
      <c r="I7" s="9">
        <f t="shared" si="1"/>
        <v>2859642</v>
      </c>
      <c r="J7" s="9">
        <f t="shared" si="1"/>
        <v>6940373</v>
      </c>
      <c r="K7" s="9">
        <f t="shared" si="0"/>
        <v>132926064</v>
      </c>
      <c r="L7" s="55"/>
    </row>
    <row r="8" spans="1:13" ht="17.25" customHeight="1">
      <c r="A8" s="10" t="s">
        <v>125</v>
      </c>
      <c r="B8" s="11">
        <f>B9+B12+B16</f>
        <v>8260768</v>
      </c>
      <c r="C8" s="11">
        <f t="shared" ref="C8:J8" si="2">C9+C12+C16</f>
        <v>11105257</v>
      </c>
      <c r="D8" s="11">
        <f t="shared" si="2"/>
        <v>10716662</v>
      </c>
      <c r="E8" s="11">
        <f t="shared" si="2"/>
        <v>7552787</v>
      </c>
      <c r="F8" s="11">
        <f t="shared" si="2"/>
        <v>10364526</v>
      </c>
      <c r="G8" s="11">
        <f t="shared" si="2"/>
        <v>15219081</v>
      </c>
      <c r="H8" s="11">
        <f t="shared" si="2"/>
        <v>8011509</v>
      </c>
      <c r="I8" s="11">
        <f t="shared" si="2"/>
        <v>1558917</v>
      </c>
      <c r="J8" s="11">
        <f t="shared" si="2"/>
        <v>3905007</v>
      </c>
      <c r="K8" s="11">
        <f>SUM(B8:J8)</f>
        <v>76694514</v>
      </c>
    </row>
    <row r="9" spans="1:13" ht="17.25" customHeight="1">
      <c r="A9" s="15" t="s">
        <v>17</v>
      </c>
      <c r="B9" s="13">
        <f>+B10+B11</f>
        <v>1366173</v>
      </c>
      <c r="C9" s="13">
        <f t="shared" ref="C9:J9" si="3">+C10+C11</f>
        <v>1859210</v>
      </c>
      <c r="D9" s="13">
        <f t="shared" si="3"/>
        <v>1681911</v>
      </c>
      <c r="E9" s="13">
        <f t="shared" si="3"/>
        <v>1195775</v>
      </c>
      <c r="F9" s="13">
        <f t="shared" si="3"/>
        <v>1484494</v>
      </c>
      <c r="G9" s="13">
        <f t="shared" si="3"/>
        <v>1687700</v>
      </c>
      <c r="H9" s="13">
        <f t="shared" si="3"/>
        <v>1540445</v>
      </c>
      <c r="I9" s="13">
        <f t="shared" si="3"/>
        <v>299080</v>
      </c>
      <c r="J9" s="13">
        <f t="shared" si="3"/>
        <v>545948</v>
      </c>
      <c r="K9" s="11">
        <f>SUM(B9:J9)</f>
        <v>11660736</v>
      </c>
    </row>
    <row r="10" spans="1:13" ht="17.25" customHeight="1">
      <c r="A10" s="31" t="s">
        <v>18</v>
      </c>
      <c r="B10" s="13">
        <f>SUM('01:28'!B10)</f>
        <v>1365476</v>
      </c>
      <c r="C10" s="13">
        <f>SUM('01:28'!C10)</f>
        <v>1857941</v>
      </c>
      <c r="D10" s="13">
        <f>SUM('01:28'!D10)</f>
        <v>1680837</v>
      </c>
      <c r="E10" s="13">
        <f>SUM('01:28'!E10)</f>
        <v>1195520</v>
      </c>
      <c r="F10" s="13">
        <f>SUM('01:28'!F10)</f>
        <v>1483037</v>
      </c>
      <c r="G10" s="13">
        <f>SUM('01:28'!G10)</f>
        <v>1685993</v>
      </c>
      <c r="H10" s="13">
        <f>SUM('01:28'!H10)</f>
        <v>1539598</v>
      </c>
      <c r="I10" s="13">
        <f>SUM('01:28'!I10)</f>
        <v>298952</v>
      </c>
      <c r="J10" s="13">
        <f>SUM('01:28'!J10)</f>
        <v>545497</v>
      </c>
      <c r="K10" s="11">
        <f>SUM(B10:J10)</f>
        <v>11652851</v>
      </c>
    </row>
    <row r="11" spans="1:13" ht="17.25" customHeight="1">
      <c r="A11" s="31" t="s">
        <v>19</v>
      </c>
      <c r="B11" s="13">
        <f>SUM('01:28'!B11)</f>
        <v>697</v>
      </c>
      <c r="C11" s="13">
        <f>SUM('01:28'!C11)</f>
        <v>1269</v>
      </c>
      <c r="D11" s="13">
        <f>SUM('01:28'!D11)</f>
        <v>1074</v>
      </c>
      <c r="E11" s="13">
        <f>SUM('01:28'!E11)</f>
        <v>255</v>
      </c>
      <c r="F11" s="13">
        <f>SUM('01:28'!F11)</f>
        <v>1457</v>
      </c>
      <c r="G11" s="13">
        <f>SUM('01:28'!G11)</f>
        <v>1707</v>
      </c>
      <c r="H11" s="13">
        <f>SUM('01:28'!H11)</f>
        <v>847</v>
      </c>
      <c r="I11" s="13">
        <f>SUM('01:28'!I11)</f>
        <v>128</v>
      </c>
      <c r="J11" s="13">
        <f>SUM('01:28'!J11)</f>
        <v>451</v>
      </c>
      <c r="K11" s="11">
        <f>SUM(B11:J11)</f>
        <v>7885</v>
      </c>
    </row>
    <row r="12" spans="1:13" ht="17.25" customHeight="1">
      <c r="A12" s="15" t="s">
        <v>31</v>
      </c>
      <c r="B12" s="17">
        <f t="shared" ref="B12" si="4">SUM(B13:B15)</f>
        <v>6834979</v>
      </c>
      <c r="C12" s="17">
        <f t="shared" ref="C12:J12" si="5">SUM(C13:C15)</f>
        <v>9159753</v>
      </c>
      <c r="D12" s="17">
        <f t="shared" si="5"/>
        <v>8959053</v>
      </c>
      <c r="E12" s="17">
        <f t="shared" si="5"/>
        <v>6298880</v>
      </c>
      <c r="F12" s="17">
        <f t="shared" si="5"/>
        <v>8798663</v>
      </c>
      <c r="G12" s="17">
        <f t="shared" si="5"/>
        <v>13408475</v>
      </c>
      <c r="H12" s="17">
        <f t="shared" si="5"/>
        <v>6408957</v>
      </c>
      <c r="I12" s="17">
        <f t="shared" si="5"/>
        <v>1244719</v>
      </c>
      <c r="J12" s="17">
        <f t="shared" si="5"/>
        <v>3332204</v>
      </c>
      <c r="K12" s="11">
        <f t="shared" ref="K12:K27" si="6">SUM(B12:J12)</f>
        <v>64445683</v>
      </c>
    </row>
    <row r="13" spans="1:13" ht="17.25" customHeight="1">
      <c r="A13" s="14" t="s">
        <v>20</v>
      </c>
      <c r="B13" s="13">
        <f>SUM('01:28'!B13)</f>
        <v>3377194</v>
      </c>
      <c r="C13" s="13">
        <f>SUM('01:28'!C13)</f>
        <v>4829664</v>
      </c>
      <c r="D13" s="13">
        <f>SUM('01:28'!D13)</f>
        <v>4843641</v>
      </c>
      <c r="E13" s="13">
        <f>SUM('01:28'!E13)</f>
        <v>3311369</v>
      </c>
      <c r="F13" s="13">
        <f>SUM('01:28'!F13)</f>
        <v>4590212</v>
      </c>
      <c r="G13" s="13">
        <f>SUM('01:28'!G13)</f>
        <v>6701003</v>
      </c>
      <c r="H13" s="13">
        <f>SUM('01:28'!H13)</f>
        <v>3124547</v>
      </c>
      <c r="I13" s="13">
        <f>SUM('01:28'!I13)</f>
        <v>708729</v>
      </c>
      <c r="J13" s="13">
        <f>SUM('01:28'!J13)</f>
        <v>1797979</v>
      </c>
      <c r="K13" s="11">
        <f t="shared" si="6"/>
        <v>33284338</v>
      </c>
      <c r="L13" s="55"/>
      <c r="M13" s="56"/>
    </row>
    <row r="14" spans="1:13" ht="17.25" customHeight="1">
      <c r="A14" s="14" t="s">
        <v>21</v>
      </c>
      <c r="B14" s="13">
        <f>SUM('01:28'!B14)</f>
        <v>3055200</v>
      </c>
      <c r="C14" s="13">
        <f>SUM('01:28'!C14)</f>
        <v>3741183</v>
      </c>
      <c r="D14" s="13">
        <f>SUM('01:28'!D14)</f>
        <v>3580527</v>
      </c>
      <c r="E14" s="13">
        <f>SUM('01:28'!E14)</f>
        <v>2637859</v>
      </c>
      <c r="F14" s="13">
        <f>SUM('01:28'!F14)</f>
        <v>3728851</v>
      </c>
      <c r="G14" s="13">
        <f>SUM('01:28'!G14)</f>
        <v>6103414</v>
      </c>
      <c r="H14" s="13">
        <f>SUM('01:28'!H14)</f>
        <v>2885103</v>
      </c>
      <c r="I14" s="13">
        <f>SUM('01:28'!I14)</f>
        <v>448088</v>
      </c>
      <c r="J14" s="13">
        <f>SUM('01:28'!J14)</f>
        <v>1333652</v>
      </c>
      <c r="K14" s="11">
        <f t="shared" si="6"/>
        <v>27513877</v>
      </c>
      <c r="L14" s="55"/>
    </row>
    <row r="15" spans="1:13" ht="17.25" customHeight="1">
      <c r="A15" s="14" t="s">
        <v>22</v>
      </c>
      <c r="B15" s="13">
        <f>SUM('01:28'!B15)</f>
        <v>402585</v>
      </c>
      <c r="C15" s="13">
        <f>SUM('01:28'!C15)</f>
        <v>588906</v>
      </c>
      <c r="D15" s="13">
        <f>SUM('01:28'!D15)</f>
        <v>534885</v>
      </c>
      <c r="E15" s="13">
        <f>SUM('01:28'!E15)</f>
        <v>349652</v>
      </c>
      <c r="F15" s="13">
        <f>SUM('01:28'!F15)</f>
        <v>479600</v>
      </c>
      <c r="G15" s="13">
        <f>SUM('01:28'!G15)</f>
        <v>604058</v>
      </c>
      <c r="H15" s="13">
        <f>SUM('01:28'!H15)</f>
        <v>399307</v>
      </c>
      <c r="I15" s="13">
        <f>SUM('01:28'!I15)</f>
        <v>87902</v>
      </c>
      <c r="J15" s="13">
        <f>SUM('01:28'!J15)</f>
        <v>200573</v>
      </c>
      <c r="K15" s="11">
        <f t="shared" si="6"/>
        <v>3647468</v>
      </c>
    </row>
    <row r="16" spans="1:13" ht="17.25" customHeight="1">
      <c r="A16" s="15" t="s">
        <v>121</v>
      </c>
      <c r="B16" s="13">
        <f>B17+B18+B19</f>
        <v>59616</v>
      </c>
      <c r="C16" s="13">
        <f t="shared" ref="C16:J16" si="7">C17+C18+C19</f>
        <v>86294</v>
      </c>
      <c r="D16" s="13">
        <f t="shared" si="7"/>
        <v>75698</v>
      </c>
      <c r="E16" s="13">
        <f t="shared" si="7"/>
        <v>58132</v>
      </c>
      <c r="F16" s="13">
        <f t="shared" si="7"/>
        <v>81369</v>
      </c>
      <c r="G16" s="13">
        <f t="shared" si="7"/>
        <v>122906</v>
      </c>
      <c r="H16" s="13">
        <f t="shared" si="7"/>
        <v>62107</v>
      </c>
      <c r="I16" s="13">
        <f t="shared" si="7"/>
        <v>15118</v>
      </c>
      <c r="J16" s="13">
        <f t="shared" si="7"/>
        <v>26855</v>
      </c>
      <c r="K16" s="11">
        <f t="shared" si="6"/>
        <v>588095</v>
      </c>
    </row>
    <row r="17" spans="1:12" ht="17.25" customHeight="1">
      <c r="A17" s="14" t="s">
        <v>122</v>
      </c>
      <c r="B17" s="13">
        <f>SUM('01:28'!B17)</f>
        <v>53783</v>
      </c>
      <c r="C17" s="13">
        <f>SUM('01:28'!C17)</f>
        <v>78264</v>
      </c>
      <c r="D17" s="13">
        <f>SUM('01:28'!D17)</f>
        <v>68768</v>
      </c>
      <c r="E17" s="13">
        <f>SUM('01:28'!E17)</f>
        <v>52445</v>
      </c>
      <c r="F17" s="13">
        <f>SUM('01:28'!F17)</f>
        <v>73334</v>
      </c>
      <c r="G17" s="13">
        <f>SUM('01:28'!G17)</f>
        <v>112083</v>
      </c>
      <c r="H17" s="13">
        <f>SUM('01:28'!H17)</f>
        <v>56809</v>
      </c>
      <c r="I17" s="13">
        <f>SUM('01:28'!I17)</f>
        <v>13873</v>
      </c>
      <c r="J17" s="13">
        <f>SUM('01:28'!J17)</f>
        <v>24391</v>
      </c>
      <c r="K17" s="11">
        <f t="shared" si="6"/>
        <v>533750</v>
      </c>
    </row>
    <row r="18" spans="1:12" ht="17.25" customHeight="1">
      <c r="A18" s="14" t="s">
        <v>123</v>
      </c>
      <c r="B18" s="13">
        <f>SUM('01:28'!B18)</f>
        <v>807</v>
      </c>
      <c r="C18" s="13">
        <f>SUM('01:28'!C18)</f>
        <v>1865</v>
      </c>
      <c r="D18" s="13">
        <f>SUM('01:28'!D18)</f>
        <v>1631</v>
      </c>
      <c r="E18" s="13">
        <f>SUM('01:28'!E18)</f>
        <v>1582</v>
      </c>
      <c r="F18" s="13">
        <f>SUM('01:28'!F18)</f>
        <v>2247</v>
      </c>
      <c r="G18" s="13">
        <f>SUM('01:28'!G18)</f>
        <v>2862</v>
      </c>
      <c r="H18" s="13">
        <f>SUM('01:28'!H18)</f>
        <v>1107</v>
      </c>
      <c r="I18" s="13">
        <f>SUM('01:28'!I18)</f>
        <v>242</v>
      </c>
      <c r="J18" s="13">
        <f>SUM('01:28'!J18)</f>
        <v>548</v>
      </c>
      <c r="K18" s="11">
        <f t="shared" si="6"/>
        <v>12891</v>
      </c>
    </row>
    <row r="19" spans="1:12" ht="17.25" customHeight="1">
      <c r="A19" s="14" t="s">
        <v>124</v>
      </c>
      <c r="B19" s="13">
        <f>SUM('01:28'!B19)</f>
        <v>5026</v>
      </c>
      <c r="C19" s="13">
        <f>SUM('01:28'!C19)</f>
        <v>6165</v>
      </c>
      <c r="D19" s="13">
        <f>SUM('01:28'!D19)</f>
        <v>5299</v>
      </c>
      <c r="E19" s="13">
        <f>SUM('01:28'!E19)</f>
        <v>4105</v>
      </c>
      <c r="F19" s="13">
        <f>SUM('01:28'!F19)</f>
        <v>5788</v>
      </c>
      <c r="G19" s="13">
        <f>SUM('01:28'!G19)</f>
        <v>7961</v>
      </c>
      <c r="H19" s="13">
        <f>SUM('01:28'!H19)</f>
        <v>4191</v>
      </c>
      <c r="I19" s="13">
        <f>SUM('01:28'!I19)</f>
        <v>1003</v>
      </c>
      <c r="J19" s="13">
        <f>SUM('01:28'!J19)</f>
        <v>1916</v>
      </c>
      <c r="K19" s="11">
        <f t="shared" si="6"/>
        <v>41454</v>
      </c>
    </row>
    <row r="20" spans="1:12" ht="17.25" customHeight="1">
      <c r="A20" s="16" t="s">
        <v>23</v>
      </c>
      <c r="B20" s="11">
        <f>+B21+B22+B23</f>
        <v>4660171</v>
      </c>
      <c r="C20" s="11">
        <f t="shared" ref="C20:J20" si="8">+C21+C22+C23</f>
        <v>5605297</v>
      </c>
      <c r="D20" s="11">
        <f t="shared" si="8"/>
        <v>6194380</v>
      </c>
      <c r="E20" s="11">
        <f t="shared" si="8"/>
        <v>4019846</v>
      </c>
      <c r="F20" s="11">
        <f t="shared" si="8"/>
        <v>6725177</v>
      </c>
      <c r="G20" s="11">
        <f t="shared" si="8"/>
        <v>11340818</v>
      </c>
      <c r="H20" s="11">
        <f t="shared" si="8"/>
        <v>3983000</v>
      </c>
      <c r="I20" s="11">
        <f t="shared" si="8"/>
        <v>966760</v>
      </c>
      <c r="J20" s="11">
        <f t="shared" si="8"/>
        <v>2217676</v>
      </c>
      <c r="K20" s="11">
        <f t="shared" si="6"/>
        <v>45713125</v>
      </c>
    </row>
    <row r="21" spans="1:12" ht="17.25" customHeight="1">
      <c r="A21" s="12" t="s">
        <v>24</v>
      </c>
      <c r="B21" s="13">
        <f>SUM('01:28'!B21)</f>
        <v>2636226</v>
      </c>
      <c r="C21" s="13">
        <f>SUM('01:28'!C21)</f>
        <v>3457711</v>
      </c>
      <c r="D21" s="13">
        <f>SUM('01:28'!D21)</f>
        <v>3833905</v>
      </c>
      <c r="E21" s="13">
        <f>SUM('01:28'!E21)</f>
        <v>2430186</v>
      </c>
      <c r="F21" s="13">
        <f>SUM('01:28'!F21)</f>
        <v>3993780</v>
      </c>
      <c r="G21" s="13">
        <f>SUM('01:28'!G21)</f>
        <v>6326970</v>
      </c>
      <c r="H21" s="13">
        <f>SUM('01:28'!H21)</f>
        <v>2366464</v>
      </c>
      <c r="I21" s="13">
        <f>SUM('01:28'!I21)</f>
        <v>622544</v>
      </c>
      <c r="J21" s="13">
        <f>SUM('01:28'!J21)</f>
        <v>1347915</v>
      </c>
      <c r="K21" s="11">
        <f t="shared" si="6"/>
        <v>27015701</v>
      </c>
      <c r="L21" s="55"/>
    </row>
    <row r="22" spans="1:12" ht="17.25" customHeight="1">
      <c r="A22" s="12" t="s">
        <v>25</v>
      </c>
      <c r="B22" s="13">
        <f>SUM('01:28'!B22)</f>
        <v>1805480</v>
      </c>
      <c r="C22" s="13">
        <f>SUM('01:28'!C22)</f>
        <v>1876750</v>
      </c>
      <c r="D22" s="13">
        <f>SUM('01:28'!D22)</f>
        <v>2071914</v>
      </c>
      <c r="E22" s="13">
        <f>SUM('01:28'!E22)</f>
        <v>1422876</v>
      </c>
      <c r="F22" s="13">
        <f>SUM('01:28'!F22)</f>
        <v>2454644</v>
      </c>
      <c r="G22" s="13">
        <f>SUM('01:28'!G22)</f>
        <v>4602302</v>
      </c>
      <c r="H22" s="13">
        <f>SUM('01:28'!H22)</f>
        <v>1437110</v>
      </c>
      <c r="I22" s="13">
        <f>SUM('01:28'!I22)</f>
        <v>295276</v>
      </c>
      <c r="J22" s="13">
        <f>SUM('01:28'!J22)</f>
        <v>759215</v>
      </c>
      <c r="K22" s="11">
        <f t="shared" si="6"/>
        <v>16725567</v>
      </c>
      <c r="L22" s="55"/>
    </row>
    <row r="23" spans="1:12" ht="17.25" customHeight="1">
      <c r="A23" s="12" t="s">
        <v>26</v>
      </c>
      <c r="B23" s="13">
        <f>SUM('01:28'!B23)</f>
        <v>218465</v>
      </c>
      <c r="C23" s="13">
        <f>SUM('01:28'!C23)</f>
        <v>270836</v>
      </c>
      <c r="D23" s="13">
        <f>SUM('01:28'!D23)</f>
        <v>288561</v>
      </c>
      <c r="E23" s="13">
        <f>SUM('01:28'!E23)</f>
        <v>166784</v>
      </c>
      <c r="F23" s="13">
        <f>SUM('01:28'!F23)</f>
        <v>276753</v>
      </c>
      <c r="G23" s="13">
        <f>SUM('01:28'!G23)</f>
        <v>411546</v>
      </c>
      <c r="H23" s="13">
        <f>SUM('01:28'!H23)</f>
        <v>179426</v>
      </c>
      <c r="I23" s="13">
        <f>SUM('01:28'!I23)</f>
        <v>48940</v>
      </c>
      <c r="J23" s="13">
        <f>SUM('01:28'!J23)</f>
        <v>110546</v>
      </c>
      <c r="K23" s="11">
        <f t="shared" si="6"/>
        <v>1971857</v>
      </c>
    </row>
    <row r="24" spans="1:12" ht="17.25" customHeight="1">
      <c r="A24" s="16" t="s">
        <v>27</v>
      </c>
      <c r="B24" s="13">
        <f>SUM('01:28'!B24)</f>
        <v>986781</v>
      </c>
      <c r="C24" s="13">
        <f>SUM('01:28'!C24)</f>
        <v>1540900</v>
      </c>
      <c r="D24" s="13">
        <f>SUM('01:28'!D24)</f>
        <v>1861523</v>
      </c>
      <c r="E24" s="13">
        <f>SUM('01:28'!E24)</f>
        <v>1122093</v>
      </c>
      <c r="F24" s="13">
        <f>SUM('01:28'!F24)</f>
        <v>1421577</v>
      </c>
      <c r="G24" s="13">
        <f>SUM('01:28'!G24)</f>
        <v>1511031</v>
      </c>
      <c r="H24" s="13">
        <f>SUM('01:28'!H24)</f>
        <v>755599</v>
      </c>
      <c r="I24" s="13">
        <f>SUM('01:28'!I24)</f>
        <v>333965</v>
      </c>
      <c r="J24" s="13">
        <f>SUM('01:28'!J24)</f>
        <v>817690</v>
      </c>
      <c r="K24" s="11">
        <f t="shared" si="6"/>
        <v>10351159</v>
      </c>
    </row>
    <row r="25" spans="1:12" ht="17.25" customHeight="1">
      <c r="A25" s="12" t="s">
        <v>28</v>
      </c>
      <c r="B25" s="13">
        <f>SUM('01:28'!B25)</f>
        <v>631538</v>
      </c>
      <c r="C25" s="13">
        <f>SUM('01:28'!C25)</f>
        <v>986175</v>
      </c>
      <c r="D25" s="13">
        <f>SUM('01:28'!D25)</f>
        <v>1191375</v>
      </c>
      <c r="E25" s="13">
        <f>SUM('01:28'!E25)</f>
        <v>718141</v>
      </c>
      <c r="F25" s="13">
        <f>SUM('01:28'!F25)</f>
        <v>909809</v>
      </c>
      <c r="G25" s="13">
        <f>SUM('01:28'!G25)</f>
        <v>967061</v>
      </c>
      <c r="H25" s="13">
        <f>SUM('01:28'!H25)</f>
        <v>483583</v>
      </c>
      <c r="I25" s="13">
        <f>SUM('01:28'!I25)</f>
        <v>213735</v>
      </c>
      <c r="J25" s="13">
        <f>SUM('01:28'!J25)</f>
        <v>523322</v>
      </c>
      <c r="K25" s="11">
        <f t="shared" si="6"/>
        <v>6624739</v>
      </c>
      <c r="L25" s="55"/>
    </row>
    <row r="26" spans="1:12" ht="17.25" customHeight="1">
      <c r="A26" s="12" t="s">
        <v>29</v>
      </c>
      <c r="B26" s="13">
        <f>SUM('01:28'!B26)</f>
        <v>355243</v>
      </c>
      <c r="C26" s="13">
        <f>SUM('01:28'!C26)</f>
        <v>554725</v>
      </c>
      <c r="D26" s="13">
        <f>SUM('01:28'!D26)</f>
        <v>670148</v>
      </c>
      <c r="E26" s="13">
        <f>SUM('01:28'!E26)</f>
        <v>403952</v>
      </c>
      <c r="F26" s="13">
        <f>SUM('01:28'!F26)</f>
        <v>511768</v>
      </c>
      <c r="G26" s="13">
        <f>SUM('01:28'!G26)</f>
        <v>543970</v>
      </c>
      <c r="H26" s="13">
        <f>SUM('01:28'!H26)</f>
        <v>272016</v>
      </c>
      <c r="I26" s="13">
        <f>SUM('01:28'!I26)</f>
        <v>120230</v>
      </c>
      <c r="J26" s="13">
        <f>SUM('01:28'!J26)</f>
        <v>294368</v>
      </c>
      <c r="K26" s="11">
        <f t="shared" si="6"/>
        <v>3726420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3">
        <f>SUM('01:28'!H27)</f>
        <v>167266</v>
      </c>
      <c r="I27" s="11">
        <v>0</v>
      </c>
      <c r="J27" s="11">
        <v>0</v>
      </c>
      <c r="K27" s="11">
        <f t="shared" si="6"/>
        <v>167266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>SUM(B30:B33)</f>
        <v>2.2709000000000001</v>
      </c>
      <c r="C29" s="34">
        <f t="shared" ref="C29:J29" si="9">SUM(C30:C33)</f>
        <v>2.5901443</v>
      </c>
      <c r="D29" s="34">
        <f t="shared" si="9"/>
        <v>2.9426000000000001</v>
      </c>
      <c r="E29" s="34">
        <f t="shared" si="9"/>
        <v>2.48</v>
      </c>
      <c r="F29" s="34">
        <f t="shared" si="9"/>
        <v>2.4076</v>
      </c>
      <c r="G29" s="34">
        <f t="shared" si="9"/>
        <v>2.0710999999999999</v>
      </c>
      <c r="H29" s="34">
        <f t="shared" si="9"/>
        <v>2.3748</v>
      </c>
      <c r="I29" s="34">
        <f t="shared" si="9"/>
        <v>4.2154999999999996</v>
      </c>
      <c r="J29" s="34">
        <f t="shared" si="9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2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2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2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23601.63</v>
      </c>
      <c r="I35" s="20">
        <v>0</v>
      </c>
      <c r="J35" s="20">
        <v>0</v>
      </c>
      <c r="K35" s="24">
        <f>SUM(B35:J35)</f>
        <v>23601.63</v>
      </c>
    </row>
    <row r="36" spans="1:12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2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2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2" ht="17.25" customHeight="1">
      <c r="A39" s="2" t="s">
        <v>40</v>
      </c>
      <c r="B39" s="24">
        <v>24463.42</v>
      </c>
      <c r="C39" s="24">
        <v>31830.29</v>
      </c>
      <c r="D39" s="24">
        <v>36284.720000000001</v>
      </c>
      <c r="E39" s="24">
        <v>19603.78</v>
      </c>
      <c r="F39" s="24">
        <v>30567.39</v>
      </c>
      <c r="G39" s="24">
        <v>40483.39</v>
      </c>
      <c r="H39" s="24">
        <v>22286.43</v>
      </c>
      <c r="I39" s="20">
        <v>0</v>
      </c>
      <c r="J39" s="20">
        <v>0</v>
      </c>
      <c r="K39" s="24">
        <f t="shared" ref="K39:K44" si="10">SUM(B39:J39)</f>
        <v>205519.41999999998</v>
      </c>
    </row>
    <row r="40" spans="1:12" ht="17.25" customHeight="1">
      <c r="A40" s="16" t="s">
        <v>41</v>
      </c>
      <c r="B40" s="24">
        <v>24463.42</v>
      </c>
      <c r="C40" s="24">
        <v>31830.29</v>
      </c>
      <c r="D40" s="24">
        <v>36284.720000000001</v>
      </c>
      <c r="E40" s="24">
        <v>19603.78</v>
      </c>
      <c r="F40" s="24">
        <v>30567.39</v>
      </c>
      <c r="G40" s="24">
        <v>39320.21</v>
      </c>
      <c r="H40" s="24">
        <v>22286.43</v>
      </c>
      <c r="I40" s="20">
        <v>0</v>
      </c>
      <c r="J40" s="20">
        <v>0</v>
      </c>
      <c r="K40" s="24">
        <f t="shared" si="10"/>
        <v>204356.23999999996</v>
      </c>
    </row>
    <row r="41" spans="1:12" ht="17.25" customHeight="1">
      <c r="A41" s="12" t="s">
        <v>42</v>
      </c>
      <c r="B41" s="11">
        <v>936</v>
      </c>
      <c r="C41" s="11">
        <v>1268</v>
      </c>
      <c r="D41" s="11">
        <v>1328</v>
      </c>
      <c r="E41" s="11">
        <v>795</v>
      </c>
      <c r="F41" s="11">
        <v>1217</v>
      </c>
      <c r="G41" s="11">
        <v>1570</v>
      </c>
      <c r="H41" s="11">
        <v>832</v>
      </c>
      <c r="I41" s="20">
        <v>0</v>
      </c>
      <c r="J41" s="20">
        <v>0</v>
      </c>
      <c r="K41" s="65">
        <f t="shared" si="10"/>
        <v>7946</v>
      </c>
    </row>
    <row r="42" spans="1:12" ht="17.25" customHeight="1">
      <c r="A42" s="12" t="s">
        <v>43</v>
      </c>
      <c r="B42" s="24">
        <v>26.14</v>
      </c>
      <c r="C42" s="24">
        <v>25.1</v>
      </c>
      <c r="D42" s="24">
        <v>27.32</v>
      </c>
      <c r="E42" s="24">
        <v>24.66</v>
      </c>
      <c r="F42" s="24">
        <v>25.12</v>
      </c>
      <c r="G42" s="24">
        <v>25.04</v>
      </c>
      <c r="H42" s="24">
        <v>26.79</v>
      </c>
      <c r="I42" s="20">
        <v>0</v>
      </c>
      <c r="J42" s="20">
        <v>0</v>
      </c>
      <c r="K42" s="24">
        <f t="shared" si="10"/>
        <v>180.17</v>
      </c>
    </row>
    <row r="43" spans="1:12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4">
        <v>1163.18</v>
      </c>
      <c r="H43" s="20">
        <v>0</v>
      </c>
      <c r="I43" s="20">
        <v>0</v>
      </c>
      <c r="J43" s="20">
        <v>0</v>
      </c>
      <c r="K43" s="24">
        <f t="shared" si="10"/>
        <v>1163.18</v>
      </c>
    </row>
    <row r="44" spans="1:12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65">
        <v>19</v>
      </c>
      <c r="H44" s="20">
        <v>0</v>
      </c>
      <c r="I44" s="20">
        <v>0</v>
      </c>
      <c r="J44" s="20">
        <v>0</v>
      </c>
      <c r="K44" s="65">
        <f t="shared" si="10"/>
        <v>19</v>
      </c>
    </row>
    <row r="45" spans="1:12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4">
        <v>61.22</v>
      </c>
      <c r="H45" s="20">
        <v>0</v>
      </c>
      <c r="I45" s="20">
        <v>0</v>
      </c>
      <c r="J45" s="20">
        <v>0</v>
      </c>
      <c r="K45" s="24">
        <f>SUM(B45:J45)</f>
        <v>61.22</v>
      </c>
    </row>
    <row r="46" spans="1:12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2" ht="17.25" customHeight="1">
      <c r="A47" s="22" t="s">
        <v>47</v>
      </c>
      <c r="B47" s="23">
        <f>+B48+B56</f>
        <v>32027794.02</v>
      </c>
      <c r="C47" s="23">
        <f t="shared" ref="C47:H47" si="11">+C48+C56</f>
        <v>47865950.759999998</v>
      </c>
      <c r="D47" s="23">
        <f t="shared" si="11"/>
        <v>55843855.36999999</v>
      </c>
      <c r="E47" s="23">
        <f t="shared" si="11"/>
        <v>32031346.820000008</v>
      </c>
      <c r="F47" s="23">
        <f t="shared" si="11"/>
        <v>45117235.230000019</v>
      </c>
      <c r="G47" s="23">
        <f t="shared" si="11"/>
        <v>58876533.390000015</v>
      </c>
      <c r="H47" s="23">
        <f t="shared" si="11"/>
        <v>31544228.870000001</v>
      </c>
      <c r="I47" s="23">
        <f>+I48+I56</f>
        <v>12054820.860000001</v>
      </c>
      <c r="J47" s="23">
        <f>+J48+J56</f>
        <v>17671895.770000003</v>
      </c>
      <c r="K47" s="23">
        <f>SUM(B47:J47)</f>
        <v>333033661.09000003</v>
      </c>
    </row>
    <row r="48" spans="1:12" ht="17.25" customHeight="1">
      <c r="A48" s="16" t="s">
        <v>48</v>
      </c>
      <c r="B48" s="24">
        <f>SUM(B49:B55)</f>
        <v>31607504.780000001</v>
      </c>
      <c r="C48" s="24">
        <f t="shared" ref="C48:J48" si="12">SUM(C49:C55)</f>
        <v>47305729.839999996</v>
      </c>
      <c r="D48" s="24">
        <f t="shared" si="12"/>
        <v>55276434.489999987</v>
      </c>
      <c r="E48" s="24">
        <f t="shared" si="12"/>
        <v>31502524.260000009</v>
      </c>
      <c r="F48" s="24">
        <f t="shared" si="12"/>
        <v>44598325.100000016</v>
      </c>
      <c r="G48" s="24">
        <f t="shared" si="12"/>
        <v>58178186.510000013</v>
      </c>
      <c r="H48" s="24">
        <f t="shared" si="12"/>
        <v>31111632.790000003</v>
      </c>
      <c r="I48" s="24">
        <f t="shared" si="12"/>
        <v>12054820.860000001</v>
      </c>
      <c r="J48" s="24">
        <f t="shared" si="12"/>
        <v>17347462.290000003</v>
      </c>
      <c r="K48" s="24">
        <f t="shared" ref="K48:K56" si="13">SUM(B48:J48)</f>
        <v>328982620.92000008</v>
      </c>
      <c r="L48" s="64"/>
    </row>
    <row r="49" spans="1:12" ht="17.25" customHeight="1">
      <c r="A49" s="36" t="s">
        <v>49</v>
      </c>
      <c r="B49" s="24">
        <f>SUM('01:28'!B49)</f>
        <v>31583041.359999999</v>
      </c>
      <c r="C49" s="24">
        <f>SUM('01:28'!C49)</f>
        <v>47169057.719999999</v>
      </c>
      <c r="D49" s="24">
        <f>SUM('01:28'!D49)</f>
        <v>55240149.769999988</v>
      </c>
      <c r="E49" s="24">
        <f>SUM('01:28'!E49)</f>
        <v>31482920.480000008</v>
      </c>
      <c r="F49" s="24">
        <f>SUM('01:28'!F49)</f>
        <v>44567757.710000016</v>
      </c>
      <c r="G49" s="24">
        <f>SUM('01:28'!G49)</f>
        <v>58137703.120000012</v>
      </c>
      <c r="H49" s="24">
        <f>SUM('01:28'!H49)</f>
        <v>30676179.790000003</v>
      </c>
      <c r="I49" s="24">
        <f>SUM('01:28'!I49)</f>
        <v>12054820.860000001</v>
      </c>
      <c r="J49" s="24">
        <f>SUM('01:28'!J49)</f>
        <v>17347462.290000003</v>
      </c>
      <c r="K49" s="24">
        <f t="shared" si="13"/>
        <v>328259093.10000008</v>
      </c>
      <c r="L49" s="64"/>
    </row>
    <row r="50" spans="1:12" ht="17.25" customHeight="1">
      <c r="A50" s="36" t="s">
        <v>50</v>
      </c>
      <c r="B50" s="20">
        <v>0</v>
      </c>
      <c r="C50" s="24">
        <f>SUM('01:28'!C50)</f>
        <v>104841.82999999999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3"/>
        <v>104841.82999999999</v>
      </c>
    </row>
    <row r="51" spans="1:12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3"/>
        <v>0</v>
      </c>
    </row>
    <row r="52" spans="1:12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3"/>
        <v>0</v>
      </c>
    </row>
    <row r="53" spans="1:12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SUM('01:28'!H53)</f>
        <v>413166.57</v>
      </c>
      <c r="I53" s="20">
        <v>0</v>
      </c>
      <c r="J53" s="20">
        <v>0</v>
      </c>
      <c r="K53" s="24">
        <f t="shared" si="13"/>
        <v>413166.57</v>
      </c>
    </row>
    <row r="54" spans="1:12" ht="17.25" customHeight="1">
      <c r="A54" s="12" t="s">
        <v>54</v>
      </c>
      <c r="B54" s="24">
        <f>SUM('01:28'!B54)</f>
        <v>24463.42</v>
      </c>
      <c r="C54" s="24">
        <f>SUM('01:28'!C54)</f>
        <v>31830.29</v>
      </c>
      <c r="D54" s="24">
        <f>SUM('01:28'!D54)</f>
        <v>36284.720000000001</v>
      </c>
      <c r="E54" s="24">
        <f>SUM('01:28'!E54)</f>
        <v>19603.78</v>
      </c>
      <c r="F54" s="24">
        <f>SUM('01:28'!F54)</f>
        <v>30567.39</v>
      </c>
      <c r="G54" s="24">
        <f>SUM('01:28'!G54)</f>
        <v>39320.21</v>
      </c>
      <c r="H54" s="24">
        <f>SUM('01:28'!H54)</f>
        <v>22286.43</v>
      </c>
      <c r="I54" s="20">
        <v>0</v>
      </c>
      <c r="J54" s="20">
        <v>0</v>
      </c>
      <c r="K54" s="24">
        <f t="shared" si="13"/>
        <v>204356.23999999996</v>
      </c>
    </row>
    <row r="55" spans="1:12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4">
        <f>SUM('01:28'!G55)</f>
        <v>1163.18</v>
      </c>
      <c r="H55" s="24"/>
      <c r="I55" s="20">
        <v>0</v>
      </c>
      <c r="J55" s="20">
        <v>0</v>
      </c>
      <c r="K55" s="24">
        <f t="shared" si="13"/>
        <v>1163.18</v>
      </c>
    </row>
    <row r="56" spans="1:12" ht="17.25" customHeight="1">
      <c r="A56" s="16" t="s">
        <v>56</v>
      </c>
      <c r="B56" s="24">
        <f>SUM('01:28'!B56)</f>
        <v>420289.24000000005</v>
      </c>
      <c r="C56" s="24">
        <f>SUM('01:28'!C56)</f>
        <v>560220.92000000027</v>
      </c>
      <c r="D56" s="24">
        <f>SUM('01:28'!D56)</f>
        <v>567420.87999999966</v>
      </c>
      <c r="E56" s="24">
        <f>SUM('01:28'!E56)</f>
        <v>528822.56000000017</v>
      </c>
      <c r="F56" s="24">
        <f>SUM('01:28'!F56)</f>
        <v>518910.13000000018</v>
      </c>
      <c r="G56" s="24">
        <f>SUM('01:28'!G56)</f>
        <v>698346.87999999989</v>
      </c>
      <c r="H56" s="24">
        <f>SUM('01:28'!H56)</f>
        <v>432596.07999999973</v>
      </c>
      <c r="I56" s="20">
        <v>0</v>
      </c>
      <c r="J56" s="24">
        <f>SUM('01:28'!J56)</f>
        <v>324433.47999999992</v>
      </c>
      <c r="K56" s="38">
        <f t="shared" si="13"/>
        <v>4051040.17</v>
      </c>
    </row>
    <row r="57" spans="1:12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2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2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2" ht="18.75" customHeight="1">
      <c r="A60" s="2" t="s">
        <v>57</v>
      </c>
      <c r="B60" s="37">
        <f>SUM('01:28'!B60)</f>
        <v>-6310705.1299999999</v>
      </c>
      <c r="C60" s="37">
        <f>SUM('01:28'!C60)</f>
        <v>-6345706.3600000003</v>
      </c>
      <c r="D60" s="37">
        <f>SUM('01:28'!D60)</f>
        <v>-6065814.4000000013</v>
      </c>
      <c r="E60" s="37">
        <f>SUM('01:28'!E60)</f>
        <v>-7526373.9300000016</v>
      </c>
      <c r="F60" s="37">
        <f>SUM('01:28'!F60)</f>
        <v>-7688629.4199999999</v>
      </c>
      <c r="G60" s="37">
        <f>SUM('01:28'!G60)</f>
        <v>-7892631.8900000015</v>
      </c>
      <c r="H60" s="37">
        <f>SUM('01:28'!H60)</f>
        <v>-5460055.5800000001</v>
      </c>
      <c r="I60" s="37">
        <f>SUM('01:28'!I60)</f>
        <v>-1659138.6099999996</v>
      </c>
      <c r="J60" s="37">
        <f>SUM('01:28'!J60)</f>
        <v>-1956881.3700000006</v>
      </c>
      <c r="K60" s="37">
        <f>SUM(B60:J60)</f>
        <v>-50905936.689999998</v>
      </c>
      <c r="L60" s="63"/>
    </row>
    <row r="61" spans="1:12" ht="18.75" customHeight="1">
      <c r="A61" s="16" t="s">
        <v>83</v>
      </c>
      <c r="B61" s="37">
        <f>SUM('01:28'!B61)</f>
        <v>-6405311.7599999998</v>
      </c>
      <c r="C61" s="37">
        <f>SUM('01:28'!C61)</f>
        <v>-5775246.6200000001</v>
      </c>
      <c r="D61" s="37">
        <f>SUM('01:28'!D61)</f>
        <v>-5859708.0900000008</v>
      </c>
      <c r="E61" s="37">
        <f>SUM('01:28'!E61)</f>
        <v>-6704845.4100000001</v>
      </c>
      <c r="F61" s="37">
        <f>SUM('01:28'!F61)</f>
        <v>-7230229.3599999994</v>
      </c>
      <c r="G61" s="37">
        <f>SUM('01:28'!G61)</f>
        <v>-7402312.8600000003</v>
      </c>
      <c r="H61" s="37">
        <f>SUM('01:28'!H61)</f>
        <v>-4618794</v>
      </c>
      <c r="I61" s="37">
        <f>SUM('01:28'!I61)</f>
        <v>-896856</v>
      </c>
      <c r="J61" s="37">
        <f>SUM('01:28'!J61)</f>
        <v>-1636491</v>
      </c>
      <c r="K61" s="37">
        <f t="shared" ref="K61:K94" si="14">SUM(B61:J61)</f>
        <v>-46529795.100000001</v>
      </c>
      <c r="L61" s="57"/>
    </row>
    <row r="62" spans="1:12" ht="18.75" customHeight="1">
      <c r="A62" s="12" t="s">
        <v>84</v>
      </c>
      <c r="B62" s="37">
        <f>SUM('01:28'!B62)</f>
        <v>-4098519</v>
      </c>
      <c r="C62" s="37">
        <f>SUM('01:28'!C62)</f>
        <v>-5577630</v>
      </c>
      <c r="D62" s="37">
        <f>SUM('01:28'!D62)</f>
        <v>-5045733</v>
      </c>
      <c r="E62" s="37">
        <f>SUM('01:28'!E62)</f>
        <v>-3587325</v>
      </c>
      <c r="F62" s="37">
        <f>SUM('01:28'!F62)</f>
        <v>-4453482</v>
      </c>
      <c r="G62" s="37">
        <f>SUM('01:28'!G62)</f>
        <v>-5063100</v>
      </c>
      <c r="H62" s="37">
        <f>SUM('01:28'!H62)</f>
        <v>-4621335</v>
      </c>
      <c r="I62" s="37">
        <f>SUM('01:28'!I62)</f>
        <v>-897240</v>
      </c>
      <c r="J62" s="37">
        <f>SUM('01:28'!J62)</f>
        <v>-1637844</v>
      </c>
      <c r="K62" s="37">
        <f t="shared" si="14"/>
        <v>-34982208</v>
      </c>
      <c r="L62" s="57"/>
    </row>
    <row r="63" spans="1:12" ht="18.75" customHeight="1">
      <c r="A63" s="12" t="s">
        <v>58</v>
      </c>
      <c r="B63" s="37">
        <f>SUM('01:28'!B63)</f>
        <v>2091</v>
      </c>
      <c r="C63" s="37">
        <f>SUM('01:28'!C63)</f>
        <v>3807</v>
      </c>
      <c r="D63" s="37">
        <f>SUM('01:28'!D63)</f>
        <v>3222</v>
      </c>
      <c r="E63" s="37">
        <f>SUM('01:28'!E63)</f>
        <v>765</v>
      </c>
      <c r="F63" s="37">
        <f>SUM('01:28'!F63)</f>
        <v>4371</v>
      </c>
      <c r="G63" s="37">
        <f>SUM('01:28'!G63)</f>
        <v>5121</v>
      </c>
      <c r="H63" s="37">
        <f>SUM('01:28'!H63)</f>
        <v>2541</v>
      </c>
      <c r="I63" s="37">
        <f>SUM('01:28'!I63)</f>
        <v>384</v>
      </c>
      <c r="J63" s="37">
        <f>SUM('01:28'!J63)</f>
        <v>1353</v>
      </c>
      <c r="K63" s="37">
        <f t="shared" si="14"/>
        <v>23655</v>
      </c>
      <c r="L63" s="57"/>
    </row>
    <row r="64" spans="1:12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37">
        <f>SUM('01:28'!B66)</f>
        <v>-2308883.7599999998</v>
      </c>
      <c r="C66" s="37">
        <f>SUM('01:28'!C66)</f>
        <v>-201423.62</v>
      </c>
      <c r="D66" s="37">
        <f>SUM('01:28'!D66)</f>
        <v>-817197.08999999985</v>
      </c>
      <c r="E66" s="37">
        <f>SUM('01:28'!E66)</f>
        <v>-3118285.4099999997</v>
      </c>
      <c r="F66" s="37">
        <f>SUM('01:28'!F66)</f>
        <v>-2781118.36</v>
      </c>
      <c r="G66" s="37">
        <f>SUM('01:28'!G66)</f>
        <v>-2344333.8600000003</v>
      </c>
      <c r="H66" s="20">
        <v>0</v>
      </c>
      <c r="I66" s="20">
        <v>0</v>
      </c>
      <c r="J66" s="20">
        <v>0</v>
      </c>
      <c r="K66" s="37">
        <f t="shared" si="14"/>
        <v>-11571242.099999998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>SUM('01:28'!B68)</f>
        <v>-437026.09000000014</v>
      </c>
      <c r="C68" s="37">
        <f>SUM('01:28'!C68)</f>
        <v>-556272.09</v>
      </c>
      <c r="D68" s="37">
        <f>SUM('01:28'!D68)</f>
        <v>-603073.38000000012</v>
      </c>
      <c r="E68" s="37">
        <f>SUM('01:28'!E68)</f>
        <v>-876185.83000000007</v>
      </c>
      <c r="F68" s="37">
        <f>SUM('01:28'!F68)</f>
        <v>-678521.42999999982</v>
      </c>
      <c r="G68" s="37">
        <f>SUM('01:28'!G68)</f>
        <v>-855838.80999999982</v>
      </c>
      <c r="H68" s="37">
        <f>SUM('01:28'!H68)</f>
        <v>-1157258.2</v>
      </c>
      <c r="I68" s="37">
        <f>SUM('01:28'!I68)</f>
        <v>-1034872.5899999997</v>
      </c>
      <c r="J68" s="37">
        <f>SUM('01:28'!J68)</f>
        <v>-338415.90000000014</v>
      </c>
      <c r="K68" s="37">
        <f t="shared" si="14"/>
        <v>-6537464.3200000003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f>SUM('01:28'!E69)</f>
        <v>-41532.400000000001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4"/>
        <v>-41532.400000000001</v>
      </c>
    </row>
    <row r="70" spans="1:11" ht="18.75" customHeight="1">
      <c r="A70" s="12" t="s">
        <v>64</v>
      </c>
      <c r="B70" s="20">
        <v>0</v>
      </c>
      <c r="C70" s="37">
        <f>SUM('01:28'!C70)</f>
        <v>-5493.0400000000009</v>
      </c>
      <c r="D70" s="37">
        <f>SUM('01:28'!D70)</f>
        <v>-661.08000000000027</v>
      </c>
      <c r="E70" s="20">
        <v>0</v>
      </c>
      <c r="F70" s="20">
        <v>0</v>
      </c>
      <c r="G70" s="37">
        <f>SUM('01:28'!G70)</f>
        <v>-661.08000000000027</v>
      </c>
      <c r="H70" s="20">
        <v>0</v>
      </c>
      <c r="I70" s="20">
        <v>0</v>
      </c>
      <c r="J70" s="20">
        <v>0</v>
      </c>
      <c r="K70" s="37">
        <f t="shared" si="14"/>
        <v>-6815.2000000000007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f>SUM('01:28'!D71)</f>
        <v>-33099.999999999993</v>
      </c>
      <c r="E71" s="20">
        <v>0</v>
      </c>
      <c r="F71" s="37">
        <f>SUM('01:28'!F71)</f>
        <v>-11800.000000000004</v>
      </c>
      <c r="G71" s="20">
        <v>0</v>
      </c>
      <c r="H71" s="20">
        <v>0</v>
      </c>
      <c r="I71" s="37">
        <f>SUM('01:28'!I71)</f>
        <v>-55484.859999999979</v>
      </c>
      <c r="J71" s="20">
        <v>0</v>
      </c>
      <c r="K71" s="37">
        <f t="shared" si="14"/>
        <v>-100384.85999999999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37">
        <f>SUM('01:28'!I72)</f>
        <v>-600000</v>
      </c>
      <c r="J72" s="20">
        <v>0</v>
      </c>
      <c r="K72" s="37">
        <f t="shared" si="14"/>
        <v>-600000</v>
      </c>
    </row>
    <row r="73" spans="1:11" ht="18.75" customHeight="1">
      <c r="A73" s="36" t="s">
        <v>67</v>
      </c>
      <c r="B73" s="37">
        <f>SUM('01:28'!B73)</f>
        <v>-297524.94000000006</v>
      </c>
      <c r="C73" s="37">
        <f>SUM('01:28'!C73)</f>
        <v>-431910.63999999984</v>
      </c>
      <c r="D73" s="37">
        <f>SUM('01:28'!D73)</f>
        <v>-408302.27000000014</v>
      </c>
      <c r="E73" s="37">
        <f>SUM('01:28'!E73)</f>
        <v>-286326.25999999989</v>
      </c>
      <c r="F73" s="37">
        <f>SUM('01:28'!F73)</f>
        <v>-393471.5199999999</v>
      </c>
      <c r="G73" s="37">
        <f>SUM('01:28'!G73)</f>
        <v>-599590.11000000022</v>
      </c>
      <c r="H73" s="37">
        <f>SUM('01:28'!H73)</f>
        <v>-293590.40000000002</v>
      </c>
      <c r="I73" s="37">
        <f>SUM('01:28'!I73)</f>
        <v>-103210.53</v>
      </c>
      <c r="J73" s="37">
        <f>SUM('01:28'!J73)</f>
        <v>-212777.22999999989</v>
      </c>
      <c r="K73" s="37">
        <f t="shared" si="14"/>
        <v>-3026703.9</v>
      </c>
    </row>
    <row r="74" spans="1:11" ht="18.75" customHeight="1">
      <c r="A74" s="12" t="s">
        <v>68</v>
      </c>
      <c r="B74" s="37">
        <f>SUM('01:28'!B74)</f>
        <v>8973.58</v>
      </c>
      <c r="C74" s="37">
        <f>SUM('01:28'!C74)</f>
        <v>33369.919999999998</v>
      </c>
      <c r="D74" s="37">
        <f>SUM('01:28'!D74)</f>
        <v>1137.57</v>
      </c>
      <c r="E74" s="37">
        <f>SUM('01:28'!E74)</f>
        <v>-7016.07</v>
      </c>
      <c r="F74" s="37">
        <f>SUM('01:28'!F74)</f>
        <v>-9649.77</v>
      </c>
      <c r="G74" s="37">
        <f>SUM('01:28'!G74)</f>
        <v>-14703.05</v>
      </c>
      <c r="H74" s="37">
        <f>SUM('01:28'!H74)</f>
        <v>-7194.5</v>
      </c>
      <c r="I74" s="37">
        <f>SUM('01:28'!I74)</f>
        <v>-1605.92</v>
      </c>
      <c r="J74" s="37">
        <f>SUM('01:28'!J74)</f>
        <v>-3311.76</v>
      </c>
      <c r="K74" s="20">
        <v>0</v>
      </c>
    </row>
    <row r="75" spans="1:11" ht="18.75" customHeight="1">
      <c r="A75" s="12" t="s">
        <v>69</v>
      </c>
      <c r="B75" s="37">
        <f>SUM('01:28'!B75)</f>
        <v>-89039.329999999987</v>
      </c>
      <c r="C75" s="37">
        <f>SUM('01:28'!C75)</f>
        <v>-23407.45</v>
      </c>
      <c r="D75" s="37">
        <f>SUM('01:28'!D75)</f>
        <v>0</v>
      </c>
      <c r="E75" s="37">
        <f>SUM('01:28'!E75)</f>
        <v>-163535.33000000002</v>
      </c>
      <c r="F75" s="37">
        <f>SUM('01:28'!F75)</f>
        <v>-125942.58</v>
      </c>
      <c r="G75" s="37">
        <f>SUM('01:28'!G75)</f>
        <v>-82169.349999999991</v>
      </c>
      <c r="H75" s="37">
        <f>SUM('01:28'!H75)</f>
        <v>-98884.459999999992</v>
      </c>
      <c r="I75" s="37">
        <f>SUM('01:28'!I75)</f>
        <v>-12196.599999999999</v>
      </c>
      <c r="J75" s="20">
        <v>0</v>
      </c>
      <c r="K75" s="37">
        <f t="shared" si="14"/>
        <v>-595175.1</v>
      </c>
    </row>
    <row r="76" spans="1:11" ht="18.75" customHeight="1">
      <c r="A76" s="12" t="s">
        <v>70</v>
      </c>
      <c r="B76" s="37">
        <f>SUM('01:28'!B76)</f>
        <v>-1485</v>
      </c>
      <c r="C76" s="37">
        <f>SUM('01:28'!C76)</f>
        <v>-32448</v>
      </c>
      <c r="D76" s="37">
        <f>SUM('01:28'!D76)</f>
        <v>-51840</v>
      </c>
      <c r="E76" s="37">
        <f>SUM('01:28'!E76)</f>
        <v>-41495</v>
      </c>
      <c r="F76" s="37">
        <f>SUM('01:28'!F76)</f>
        <v>-53805</v>
      </c>
      <c r="G76" s="37">
        <f>SUM('01:28'!G76)</f>
        <v>-48970</v>
      </c>
      <c r="H76" s="37">
        <f>SUM('01:28'!H76)</f>
        <v>-513</v>
      </c>
      <c r="I76" s="37">
        <f>SUM('01:28'!I76)</f>
        <v>-12400</v>
      </c>
      <c r="J76" s="20">
        <v>0</v>
      </c>
      <c r="K76" s="37">
        <f t="shared" si="14"/>
        <v>-242956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37">
        <f>SUM('01:28'!E80)</f>
        <v>-12615.16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7">
        <f t="shared" si="14"/>
        <v>-12615.16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37">
        <f>SUM('01:28'!I81)</f>
        <v>-74000</v>
      </c>
      <c r="J81" s="37">
        <f>SUM('01:28'!J81)</f>
        <v>222000</v>
      </c>
      <c r="K81" s="37">
        <f t="shared" si="14"/>
        <v>148000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37">
        <f>SUM('01:28'!J83)</f>
        <v>-28000</v>
      </c>
      <c r="K83" s="37">
        <f t="shared" si="14"/>
        <v>-28000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37">
        <f>SUM('01:28'!H87)</f>
        <v>-697203.88</v>
      </c>
      <c r="I87" s="20">
        <v>0</v>
      </c>
      <c r="J87" s="20">
        <v>0</v>
      </c>
      <c r="K87" s="37">
        <f t="shared" si="14"/>
        <v>-697203.88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62"/>
    </row>
    <row r="91" spans="1:12" ht="18.75" customHeight="1">
      <c r="A91" s="12" t="s">
        <v>101</v>
      </c>
      <c r="B91" s="37">
        <f>SUM('01:28'!B91)</f>
        <v>-57950.400000000001</v>
      </c>
      <c r="C91" s="37">
        <f>SUM('01:28'!C91)</f>
        <v>-96382.88</v>
      </c>
      <c r="D91" s="37">
        <f>SUM('01:28'!D91)</f>
        <v>-110307.6</v>
      </c>
      <c r="E91" s="37">
        <f>SUM('01:28'!E91)</f>
        <v>-57805.43</v>
      </c>
      <c r="F91" s="37">
        <f>SUM('01:28'!F91)</f>
        <v>-83852.56</v>
      </c>
      <c r="G91" s="37">
        <f>SUM('01:28'!G91)</f>
        <v>-109745.22</v>
      </c>
      <c r="H91" s="37">
        <f>SUM('01:28'!H91)</f>
        <v>-59871.96</v>
      </c>
      <c r="I91" s="37">
        <f>SUM('01:28'!I91)</f>
        <v>-24083.95</v>
      </c>
      <c r="J91" s="20">
        <v>0</v>
      </c>
      <c r="K91" s="37">
        <f t="shared" si="14"/>
        <v>-599999.99999999988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37">
        <f>SUM('01:28'!E92)</f>
        <v>-265860.18000000005</v>
      </c>
      <c r="F92" s="20">
        <v>0</v>
      </c>
      <c r="G92" s="20">
        <v>0</v>
      </c>
      <c r="H92" s="20">
        <v>0</v>
      </c>
      <c r="I92" s="37">
        <f>SUM('01:28'!I92)</f>
        <v>-151890.73000000001</v>
      </c>
      <c r="J92" s="37">
        <f>SUM('01:28'!J92)</f>
        <v>-316326.90999999997</v>
      </c>
      <c r="K92" s="37">
        <f t="shared" si="14"/>
        <v>-734077.82000000007</v>
      </c>
      <c r="L92" s="61"/>
    </row>
    <row r="93" spans="1:12" ht="18.75" customHeight="1">
      <c r="A93" s="16" t="s">
        <v>128</v>
      </c>
      <c r="B93" s="37">
        <f>SUM('01:28'!B93)</f>
        <v>604512.39</v>
      </c>
      <c r="C93" s="37">
        <f>SUM('01:28'!C93)</f>
        <v>66760.350000000006</v>
      </c>
      <c r="D93" s="37">
        <f>SUM('01:28'!D93)</f>
        <v>500276.23</v>
      </c>
      <c r="E93" s="37">
        <f>SUM('01:28'!E93)</f>
        <v>102338.72</v>
      </c>
      <c r="F93" s="37">
        <f>SUM('01:28'!F93)</f>
        <v>398279.24</v>
      </c>
      <c r="G93" s="37">
        <f>SUM('01:28'!G93)</f>
        <v>463611.04000000004</v>
      </c>
      <c r="H93" s="37">
        <f>SUM('01:28'!H93)</f>
        <v>386996.15</v>
      </c>
      <c r="I93" s="37">
        <f>SUM('01:28'!I93)</f>
        <v>272589.98</v>
      </c>
      <c r="J93" s="37">
        <f>SUM('01:28'!J93)</f>
        <v>18025.53</v>
      </c>
      <c r="K93" s="37">
        <f t="shared" si="14"/>
        <v>2813389.6299999994</v>
      </c>
      <c r="L93" s="61"/>
    </row>
    <row r="94" spans="1:12" ht="18.75" customHeight="1">
      <c r="A94" s="16" t="s">
        <v>159</v>
      </c>
      <c r="B94" s="37">
        <f>SUM('01:28'!B94)</f>
        <v>-72879.67</v>
      </c>
      <c r="C94" s="37">
        <f>SUM('01:28'!C94)</f>
        <v>-80948</v>
      </c>
      <c r="D94" s="37">
        <f>SUM('01:28'!D94)</f>
        <v>-103309.15999999999</v>
      </c>
      <c r="E94" s="37">
        <f>SUM('01:28'!E94)</f>
        <v>-47681.41</v>
      </c>
      <c r="F94" s="37">
        <f>SUM('01:28'!F94)</f>
        <v>-178157.87</v>
      </c>
      <c r="G94" s="37">
        <f>SUM('01:28'!G94)</f>
        <v>-98091.260000000009</v>
      </c>
      <c r="H94" s="37">
        <f>SUM('01:28'!H94)</f>
        <v>-70999.53</v>
      </c>
      <c r="I94" s="20">
        <v>0</v>
      </c>
      <c r="J94" s="20">
        <v>0</v>
      </c>
      <c r="K94" s="37">
        <f t="shared" si="14"/>
        <v>-652066.9</v>
      </c>
      <c r="L94" s="62"/>
    </row>
    <row r="95" spans="1:12" ht="18.75" customHeight="1">
      <c r="A95" s="16"/>
      <c r="B95" s="37"/>
      <c r="C95" s="37"/>
      <c r="D95" s="37"/>
      <c r="E95" s="37"/>
      <c r="F95" s="37"/>
      <c r="G95" s="37"/>
      <c r="H95" s="37"/>
      <c r="I95" s="37"/>
      <c r="J95" s="37"/>
      <c r="K95" s="33"/>
      <c r="L95" s="57"/>
    </row>
    <row r="96" spans="1:12" ht="18.75" customHeight="1">
      <c r="A96" s="16" t="s">
        <v>92</v>
      </c>
      <c r="B96" s="37">
        <f>SUM('01:28'!B96)</f>
        <v>25725503.380000003</v>
      </c>
      <c r="C96" s="37">
        <f>SUM('01:28'!C96)</f>
        <v>41526148.269999988</v>
      </c>
      <c r="D96" s="37">
        <f>SUM('01:28'!D96)</f>
        <v>49778040.969999999</v>
      </c>
      <c r="E96" s="37">
        <f>SUM('01:28'!E96)</f>
        <v>24504972.889999997</v>
      </c>
      <c r="F96" s="37">
        <f>SUM('01:28'!F96)</f>
        <v>37446779.299999997</v>
      </c>
      <c r="G96" s="37">
        <f>SUM('01:28'!G96)</f>
        <v>50991048.18999999</v>
      </c>
      <c r="H96" s="37">
        <f>SUM('01:28'!H96)</f>
        <v>26088886.720000003</v>
      </c>
      <c r="I96" s="37">
        <f>SUM('01:28'!I96)</f>
        <v>10395682.25</v>
      </c>
      <c r="J96" s="37">
        <f>SUM('01:28'!J96)</f>
        <v>15715014.400000002</v>
      </c>
      <c r="K96" s="50">
        <f t="shared" ref="K96:K98" si="15">SUM(B96:J96)</f>
        <v>282172076.37</v>
      </c>
      <c r="L96" s="57"/>
    </row>
    <row r="97" spans="1:12" ht="18.75" customHeight="1">
      <c r="A97" s="16" t="s">
        <v>91</v>
      </c>
      <c r="B97" s="37">
        <f>SUM('01:28'!B97)</f>
        <v>25369679.320000004</v>
      </c>
      <c r="C97" s="37">
        <f>SUM('01:28'!C97)</f>
        <v>41041363.839999996</v>
      </c>
      <c r="D97" s="37">
        <f>SUM('01:28'!D97)</f>
        <v>49314000.079999998</v>
      </c>
      <c r="E97" s="37">
        <f>SUM('01:28'!E97)</f>
        <v>24023831.739999998</v>
      </c>
      <c r="F97" s="37">
        <f>SUM('01:28'!F97)</f>
        <v>37087853.54999999</v>
      </c>
      <c r="G97" s="37">
        <f>SUM('01:28'!G97)</f>
        <v>50383669.489999995</v>
      </c>
      <c r="H97" s="37">
        <f>SUM('01:28'!H97)</f>
        <v>25722576.739999998</v>
      </c>
      <c r="I97" s="37">
        <f>SUM('01:28'!I97)</f>
        <v>10395682.25</v>
      </c>
      <c r="J97" s="37">
        <f>SUM('01:28'!J97)</f>
        <v>15390580.920000006</v>
      </c>
      <c r="K97" s="50">
        <f t="shared" si="15"/>
        <v>278729237.93000001</v>
      </c>
      <c r="L97" s="57"/>
    </row>
    <row r="98" spans="1:12" ht="18" customHeight="1">
      <c r="A98" s="16" t="s">
        <v>95</v>
      </c>
      <c r="B98" s="37">
        <f>SUM('01:28'!B98)</f>
        <v>355824.06</v>
      </c>
      <c r="C98" s="37">
        <f>SUM('01:28'!C98)</f>
        <v>484784.43000000017</v>
      </c>
      <c r="D98" s="37">
        <f>SUM('01:28'!D98)</f>
        <v>464040.88999999984</v>
      </c>
      <c r="E98" s="37">
        <f>SUM('01:28'!E98)</f>
        <v>481141.1500000002</v>
      </c>
      <c r="F98" s="37">
        <f>SUM('01:28'!F98)</f>
        <v>358925.75000000012</v>
      </c>
      <c r="G98" s="37">
        <f>SUM('01:28'!G98)</f>
        <v>607378.70000000007</v>
      </c>
      <c r="H98" s="37">
        <f>SUM('01:28'!H98)</f>
        <v>366309.97999999981</v>
      </c>
      <c r="I98" s="37">
        <f>SUM('01:28'!I98)</f>
        <v>0</v>
      </c>
      <c r="J98" s="37">
        <f>SUM('01:28'!J98)</f>
        <v>324433.47999999992</v>
      </c>
      <c r="K98" s="50">
        <f t="shared" si="15"/>
        <v>3442838.4400000004</v>
      </c>
      <c r="L98" s="57"/>
    </row>
    <row r="99" spans="1:12" ht="18.75" customHeight="1">
      <c r="A99" s="16" t="s">
        <v>93</v>
      </c>
      <c r="B99" s="37"/>
      <c r="C99" s="37"/>
      <c r="D99" s="37"/>
      <c r="E99" s="37"/>
      <c r="F99" s="37"/>
      <c r="G99" s="37"/>
      <c r="H99" s="37"/>
      <c r="I99" s="37"/>
      <c r="J99" s="37"/>
      <c r="K99" s="50"/>
    </row>
    <row r="100" spans="1:12" ht="18.75" customHeight="1">
      <c r="A100" s="16" t="s">
        <v>94</v>
      </c>
      <c r="B100" s="37"/>
      <c r="C100" s="37"/>
      <c r="D100" s="37"/>
      <c r="E100" s="37"/>
      <c r="F100" s="37"/>
      <c r="G100" s="37"/>
      <c r="H100" s="37"/>
      <c r="I100" s="37"/>
      <c r="J100" s="37"/>
      <c r="K100" s="50"/>
    </row>
    <row r="101" spans="1:12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2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2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2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282172076.37</v>
      </c>
    </row>
    <row r="105" spans="1:12" ht="18.75" customHeight="1">
      <c r="A105" s="27" t="s">
        <v>79</v>
      </c>
      <c r="B105" s="37">
        <f>SUM('01:28'!B105)</f>
        <v>3002129.75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>SUM(B105:J105)</f>
        <v>3002129.75</v>
      </c>
    </row>
    <row r="106" spans="1:12" ht="18.75" customHeight="1">
      <c r="A106" s="27" t="s">
        <v>80</v>
      </c>
      <c r="B106" s="37">
        <f>SUM('01:28'!B106)</f>
        <v>22723373.619999994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ref="K106:K122" si="16">SUM(B106:J106)</f>
        <v>22723373.619999994</v>
      </c>
    </row>
    <row r="107" spans="1:12" ht="18.75" customHeight="1">
      <c r="A107" s="27" t="s">
        <v>81</v>
      </c>
      <c r="B107" s="42">
        <v>0</v>
      </c>
      <c r="C107" s="37">
        <f>SUM('01:28'!C107)</f>
        <v>41526148.269999988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16"/>
        <v>41526148.269999988</v>
      </c>
    </row>
    <row r="108" spans="1:12" ht="18.75" customHeight="1">
      <c r="A108" s="27" t="s">
        <v>82</v>
      </c>
      <c r="B108" s="42">
        <v>0</v>
      </c>
      <c r="C108" s="42">
        <v>0</v>
      </c>
      <c r="D108" s="37">
        <f>SUM('01:28'!D108)</f>
        <v>49778040.969999999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16"/>
        <v>49778040.969999999</v>
      </c>
    </row>
    <row r="109" spans="1:12" ht="18.75" customHeight="1">
      <c r="A109" s="27" t="s">
        <v>102</v>
      </c>
      <c r="B109" s="42">
        <v>0</v>
      </c>
      <c r="C109" s="42">
        <v>0</v>
      </c>
      <c r="D109" s="42">
        <v>0</v>
      </c>
      <c r="E109" s="37">
        <f>SUM('01:28'!E109)</f>
        <v>24504972.889999997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16"/>
        <v>24504972.889999997</v>
      </c>
    </row>
    <row r="110" spans="1:12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37">
        <f>SUM('01:28'!F110)</f>
        <v>4672969.5600000005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16"/>
        <v>4672969.5600000005</v>
      </c>
    </row>
    <row r="111" spans="1:12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37">
        <f>SUM('01:28'!F111)</f>
        <v>6498337.2200000007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16"/>
        <v>6498337.2200000007</v>
      </c>
    </row>
    <row r="112" spans="1:12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37">
        <f>SUM('01:28'!F112)</f>
        <v>9990350.1100000013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16"/>
        <v>9990350.1100000013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37">
        <f>SUM('01:28'!F113)</f>
        <v>16285122.420000002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16"/>
        <v>16285122.420000002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37">
        <f>SUM('01:28'!G114)</f>
        <v>14645403.109999998</v>
      </c>
      <c r="H114" s="42">
        <v>0</v>
      </c>
      <c r="I114" s="42">
        <v>0</v>
      </c>
      <c r="J114" s="42">
        <v>0</v>
      </c>
      <c r="K114" s="43">
        <f t="shared" si="16"/>
        <v>14645403.109999998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37">
        <f>SUM('01:28'!G115)</f>
        <v>1214511.3600000001</v>
      </c>
      <c r="H115" s="42">
        <v>0</v>
      </c>
      <c r="I115" s="42">
        <v>0</v>
      </c>
      <c r="J115" s="42">
        <v>0</v>
      </c>
      <c r="K115" s="43">
        <f t="shared" si="16"/>
        <v>1214511.3600000001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37">
        <f>SUM('01:28'!G116)</f>
        <v>8100352.2199999988</v>
      </c>
      <c r="H116" s="42">
        <v>0</v>
      </c>
      <c r="I116" s="42">
        <v>0</v>
      </c>
      <c r="J116" s="42">
        <v>0</v>
      </c>
      <c r="K116" s="43">
        <f t="shared" si="16"/>
        <v>8100352.2199999988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37">
        <f>SUM('01:28'!G117)</f>
        <v>7198809.04</v>
      </c>
      <c r="H117" s="42">
        <v>0</v>
      </c>
      <c r="I117" s="42">
        <v>0</v>
      </c>
      <c r="J117" s="42">
        <v>0</v>
      </c>
      <c r="K117" s="43">
        <f t="shared" si="16"/>
        <v>7198809.04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37">
        <f>SUM('01:28'!G118)</f>
        <v>19831972.490000002</v>
      </c>
      <c r="H118" s="42">
        <v>0</v>
      </c>
      <c r="I118" s="42">
        <v>0</v>
      </c>
      <c r="J118" s="42">
        <v>0</v>
      </c>
      <c r="K118" s="43">
        <f t="shared" si="16"/>
        <v>19831972.490000002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37">
        <f>SUM('01:28'!H119)</f>
        <v>9376965.089999998</v>
      </c>
      <c r="I119" s="42">
        <v>0</v>
      </c>
      <c r="J119" s="42">
        <v>0</v>
      </c>
      <c r="K119" s="43">
        <f t="shared" si="16"/>
        <v>9376965.089999998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37">
        <f>SUM('01:28'!H120)</f>
        <v>16711921.599999998</v>
      </c>
      <c r="I120" s="42">
        <v>0</v>
      </c>
      <c r="J120" s="42">
        <v>0</v>
      </c>
      <c r="K120" s="43">
        <f t="shared" si="16"/>
        <v>16711921.599999998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37">
        <f>SUM('01:28'!I121)</f>
        <v>10395682.25</v>
      </c>
      <c r="J121" s="42">
        <v>0</v>
      </c>
      <c r="K121" s="43">
        <f t="shared" si="16"/>
        <v>10395682.25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f>SUM('01:28'!J122)</f>
        <v>15715014.400000002</v>
      </c>
      <c r="K122" s="46">
        <f t="shared" si="16"/>
        <v>15715014.400000002</v>
      </c>
    </row>
    <row r="123" spans="1:11" ht="18.75" customHeight="1">
      <c r="A123" s="41" t="s">
        <v>169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41" t="s">
        <v>170</v>
      </c>
    </row>
    <row r="125" spans="1:11" ht="18.75" customHeight="1">
      <c r="A125" s="41" t="s">
        <v>171</v>
      </c>
    </row>
    <row r="126" spans="1:11" ht="18.75" customHeight="1">
      <c r="A126" s="41" t="s">
        <v>172</v>
      </c>
    </row>
    <row r="127" spans="1:11">
      <c r="A127" s="41" t="s">
        <v>173</v>
      </c>
    </row>
    <row r="128" spans="1:11" ht="15.75">
      <c r="A128" s="59" t="s">
        <v>174</v>
      </c>
    </row>
    <row r="130" spans="1:1">
      <c r="A130" s="41" t="s">
        <v>175</v>
      </c>
    </row>
  </sheetData>
  <mergeCells count="7">
    <mergeCell ref="A1:K1"/>
    <mergeCell ref="A2:K2"/>
    <mergeCell ref="A4:A6"/>
    <mergeCell ref="B4:J4"/>
    <mergeCell ref="K4:K6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opLeftCell="A109" zoomScaleNormal="100" zoomScaleSheetLayoutView="70" workbookViewId="0">
      <selection activeCell="A119" sqref="A119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3" ht="21">
      <c r="A2" s="68" t="s">
        <v>134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9" t="s">
        <v>15</v>
      </c>
      <c r="B4" s="70" t="s">
        <v>118</v>
      </c>
      <c r="C4" s="71"/>
      <c r="D4" s="71"/>
      <c r="E4" s="71"/>
      <c r="F4" s="71"/>
      <c r="G4" s="71"/>
      <c r="H4" s="71"/>
      <c r="I4" s="71"/>
      <c r="J4" s="72"/>
      <c r="K4" s="73" t="s">
        <v>16</v>
      </c>
    </row>
    <row r="5" spans="1:13" ht="38.25">
      <c r="A5" s="69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4" t="s">
        <v>117</v>
      </c>
      <c r="J5" s="74" t="s">
        <v>116</v>
      </c>
      <c r="K5" s="69"/>
    </row>
    <row r="6" spans="1:13" ht="18.75" customHeight="1">
      <c r="A6" s="6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5"/>
      <c r="J6" s="75"/>
      <c r="K6" s="69"/>
    </row>
    <row r="7" spans="1:13" ht="17.25" customHeight="1">
      <c r="A7" s="8" t="s">
        <v>30</v>
      </c>
      <c r="B7" s="9">
        <f t="shared" ref="B7:K7" si="0">+B8+B20+B24+B27</f>
        <v>186709</v>
      </c>
      <c r="C7" s="9">
        <f t="shared" si="0"/>
        <v>245230</v>
      </c>
      <c r="D7" s="9">
        <f t="shared" si="0"/>
        <v>276590</v>
      </c>
      <c r="E7" s="9">
        <f t="shared" si="0"/>
        <v>147896</v>
      </c>
      <c r="F7" s="9">
        <f t="shared" si="0"/>
        <v>274529</v>
      </c>
      <c r="G7" s="9">
        <f t="shared" si="0"/>
        <v>392444</v>
      </c>
      <c r="H7" s="9">
        <f t="shared" si="0"/>
        <v>135820</v>
      </c>
      <c r="I7" s="9">
        <f t="shared" si="0"/>
        <v>28373</v>
      </c>
      <c r="J7" s="9">
        <f t="shared" si="0"/>
        <v>104417</v>
      </c>
      <c r="K7" s="9">
        <f t="shared" si="0"/>
        <v>1792008</v>
      </c>
      <c r="L7" s="55"/>
    </row>
    <row r="8" spans="1:13" ht="17.25" customHeight="1">
      <c r="A8" s="10" t="s">
        <v>125</v>
      </c>
      <c r="B8" s="11">
        <f t="shared" ref="B8:J8" si="1">B9+B12+B16</f>
        <v>107608</v>
      </c>
      <c r="C8" s="11">
        <f t="shared" si="1"/>
        <v>147030</v>
      </c>
      <c r="D8" s="11">
        <f t="shared" si="1"/>
        <v>158251</v>
      </c>
      <c r="E8" s="11">
        <f t="shared" si="1"/>
        <v>86879</v>
      </c>
      <c r="F8" s="11">
        <f t="shared" si="1"/>
        <v>147407</v>
      </c>
      <c r="G8" s="11">
        <f t="shared" si="1"/>
        <v>206829</v>
      </c>
      <c r="H8" s="11">
        <f t="shared" si="1"/>
        <v>83046</v>
      </c>
      <c r="I8" s="11">
        <f t="shared" si="1"/>
        <v>15191</v>
      </c>
      <c r="J8" s="11">
        <f t="shared" si="1"/>
        <v>59364</v>
      </c>
      <c r="K8" s="11">
        <f t="shared" ref="K8:K27" si="2">SUM(B8:J8)</f>
        <v>1011605</v>
      </c>
    </row>
    <row r="9" spans="1:13" ht="17.25" customHeight="1">
      <c r="A9" s="15" t="s">
        <v>17</v>
      </c>
      <c r="B9" s="13">
        <f t="shared" ref="B9:J9" si="3">+B10+B11</f>
        <v>25695</v>
      </c>
      <c r="C9" s="13">
        <f t="shared" si="3"/>
        <v>36477</v>
      </c>
      <c r="D9" s="13">
        <f t="shared" si="3"/>
        <v>39237</v>
      </c>
      <c r="E9" s="13">
        <f t="shared" si="3"/>
        <v>20435</v>
      </c>
      <c r="F9" s="13">
        <f t="shared" si="3"/>
        <v>31082</v>
      </c>
      <c r="G9" s="13">
        <f t="shared" si="3"/>
        <v>33147</v>
      </c>
      <c r="H9" s="13">
        <f t="shared" si="3"/>
        <v>20281</v>
      </c>
      <c r="I9" s="13">
        <f t="shared" si="3"/>
        <v>4468</v>
      </c>
      <c r="J9" s="13">
        <f t="shared" si="3"/>
        <v>13624</v>
      </c>
      <c r="K9" s="11">
        <f t="shared" si="2"/>
        <v>224446</v>
      </c>
    </row>
    <row r="10" spans="1:13" ht="17.25" customHeight="1">
      <c r="A10" s="31" t="s">
        <v>18</v>
      </c>
      <c r="B10" s="13">
        <v>25695</v>
      </c>
      <c r="C10" s="13">
        <v>36477</v>
      </c>
      <c r="D10" s="13">
        <v>39237</v>
      </c>
      <c r="E10" s="13">
        <v>20435</v>
      </c>
      <c r="F10" s="13">
        <v>31082</v>
      </c>
      <c r="G10" s="13">
        <v>33147</v>
      </c>
      <c r="H10" s="13">
        <v>20281</v>
      </c>
      <c r="I10" s="13">
        <v>4468</v>
      </c>
      <c r="J10" s="13">
        <v>13624</v>
      </c>
      <c r="K10" s="11">
        <f t="shared" si="2"/>
        <v>224446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 t="shared" si="2"/>
        <v>0</v>
      </c>
    </row>
    <row r="12" spans="1:13" ht="17.25" customHeight="1">
      <c r="A12" s="15" t="s">
        <v>31</v>
      </c>
      <c r="B12" s="17">
        <f t="shared" ref="B12:J12" si="4">SUM(B13:B15)</f>
        <v>80987</v>
      </c>
      <c r="C12" s="17">
        <f t="shared" si="4"/>
        <v>109410</v>
      </c>
      <c r="D12" s="17">
        <f t="shared" si="4"/>
        <v>117894</v>
      </c>
      <c r="E12" s="17">
        <f t="shared" si="4"/>
        <v>65707</v>
      </c>
      <c r="F12" s="17">
        <f t="shared" si="4"/>
        <v>115174</v>
      </c>
      <c r="G12" s="17">
        <f t="shared" si="4"/>
        <v>172102</v>
      </c>
      <c r="H12" s="17">
        <f t="shared" si="4"/>
        <v>62140</v>
      </c>
      <c r="I12" s="17">
        <f t="shared" si="4"/>
        <v>10571</v>
      </c>
      <c r="J12" s="17">
        <f t="shared" si="4"/>
        <v>45313</v>
      </c>
      <c r="K12" s="11">
        <f t="shared" si="2"/>
        <v>779298</v>
      </c>
    </row>
    <row r="13" spans="1:13" ht="17.25" customHeight="1">
      <c r="A13" s="14" t="s">
        <v>20</v>
      </c>
      <c r="B13" s="13">
        <v>39014</v>
      </c>
      <c r="C13" s="13">
        <v>57211</v>
      </c>
      <c r="D13" s="13">
        <v>60949</v>
      </c>
      <c r="E13" s="13">
        <v>34681</v>
      </c>
      <c r="F13" s="13">
        <v>56365</v>
      </c>
      <c r="G13" s="13">
        <v>79310</v>
      </c>
      <c r="H13" s="13">
        <v>28421</v>
      </c>
      <c r="I13" s="13">
        <v>5909</v>
      </c>
      <c r="J13" s="13">
        <v>23987</v>
      </c>
      <c r="K13" s="11">
        <f t="shared" si="2"/>
        <v>385847</v>
      </c>
      <c r="L13" s="55"/>
      <c r="M13" s="56"/>
    </row>
    <row r="14" spans="1:13" ht="17.25" customHeight="1">
      <c r="A14" s="14" t="s">
        <v>21</v>
      </c>
      <c r="B14" s="13">
        <v>39553</v>
      </c>
      <c r="C14" s="13">
        <v>48924</v>
      </c>
      <c r="D14" s="13">
        <v>53731</v>
      </c>
      <c r="E14" s="13">
        <v>29210</v>
      </c>
      <c r="F14" s="13">
        <v>55660</v>
      </c>
      <c r="G14" s="13">
        <v>89059</v>
      </c>
      <c r="H14" s="13">
        <v>31925</v>
      </c>
      <c r="I14" s="13">
        <v>4334</v>
      </c>
      <c r="J14" s="13">
        <v>20059</v>
      </c>
      <c r="K14" s="11">
        <f t="shared" si="2"/>
        <v>372455</v>
      </c>
      <c r="L14" s="55"/>
    </row>
    <row r="15" spans="1:13" ht="17.25" customHeight="1">
      <c r="A15" s="14" t="s">
        <v>22</v>
      </c>
      <c r="B15" s="13">
        <v>2420</v>
      </c>
      <c r="C15" s="13">
        <v>3275</v>
      </c>
      <c r="D15" s="13">
        <v>3214</v>
      </c>
      <c r="E15" s="13">
        <v>1816</v>
      </c>
      <c r="F15" s="13">
        <v>3149</v>
      </c>
      <c r="G15" s="13">
        <v>3733</v>
      </c>
      <c r="H15" s="13">
        <v>1794</v>
      </c>
      <c r="I15" s="13">
        <v>328</v>
      </c>
      <c r="J15" s="13">
        <v>1267</v>
      </c>
      <c r="K15" s="11">
        <f t="shared" si="2"/>
        <v>20996</v>
      </c>
    </row>
    <row r="16" spans="1:13" ht="17.25" customHeight="1">
      <c r="A16" s="15" t="s">
        <v>121</v>
      </c>
      <c r="B16" s="13">
        <f t="shared" ref="B16:J16" si="5">B17+B18+B19</f>
        <v>926</v>
      </c>
      <c r="C16" s="13">
        <f t="shared" si="5"/>
        <v>1143</v>
      </c>
      <c r="D16" s="13">
        <f t="shared" si="5"/>
        <v>1120</v>
      </c>
      <c r="E16" s="13">
        <f t="shared" si="5"/>
        <v>737</v>
      </c>
      <c r="F16" s="13">
        <f t="shared" si="5"/>
        <v>1151</v>
      </c>
      <c r="G16" s="13">
        <f t="shared" si="5"/>
        <v>1580</v>
      </c>
      <c r="H16" s="13">
        <f t="shared" si="5"/>
        <v>625</v>
      </c>
      <c r="I16" s="13">
        <f t="shared" si="5"/>
        <v>152</v>
      </c>
      <c r="J16" s="13">
        <f t="shared" si="5"/>
        <v>427</v>
      </c>
      <c r="K16" s="11">
        <f t="shared" si="2"/>
        <v>7861</v>
      </c>
    </row>
    <row r="17" spans="1:12" ht="17.25" customHeight="1">
      <c r="A17" s="14" t="s">
        <v>122</v>
      </c>
      <c r="B17" s="13">
        <v>923</v>
      </c>
      <c r="C17" s="13">
        <v>1122</v>
      </c>
      <c r="D17" s="13">
        <v>1100</v>
      </c>
      <c r="E17" s="13">
        <v>722</v>
      </c>
      <c r="F17" s="13">
        <v>1119</v>
      </c>
      <c r="G17" s="13">
        <v>1544</v>
      </c>
      <c r="H17" s="13">
        <v>614</v>
      </c>
      <c r="I17" s="13">
        <v>150</v>
      </c>
      <c r="J17" s="13">
        <v>417</v>
      </c>
      <c r="K17" s="11">
        <f t="shared" si="2"/>
        <v>7711</v>
      </c>
    </row>
    <row r="18" spans="1:12" ht="17.25" customHeight="1">
      <c r="A18" s="14" t="s">
        <v>123</v>
      </c>
      <c r="B18" s="13">
        <v>3</v>
      </c>
      <c r="C18" s="13">
        <v>21</v>
      </c>
      <c r="D18" s="13">
        <v>20</v>
      </c>
      <c r="E18" s="13">
        <v>15</v>
      </c>
      <c r="F18" s="13">
        <v>32</v>
      </c>
      <c r="G18" s="13">
        <v>36</v>
      </c>
      <c r="H18" s="13">
        <v>11</v>
      </c>
      <c r="I18" s="13">
        <v>2</v>
      </c>
      <c r="J18" s="13">
        <v>10</v>
      </c>
      <c r="K18" s="11">
        <f t="shared" si="2"/>
        <v>150</v>
      </c>
    </row>
    <row r="19" spans="1:12" ht="17.25" customHeight="1">
      <c r="A19" s="14" t="s">
        <v>124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1">
        <f>SUM(B19:I19)</f>
        <v>0</v>
      </c>
      <c r="K19" s="11">
        <f t="shared" si="2"/>
        <v>0</v>
      </c>
    </row>
    <row r="20" spans="1:12" ht="17.25" customHeight="1">
      <c r="A20" s="16" t="s">
        <v>23</v>
      </c>
      <c r="B20" s="11">
        <f t="shared" ref="B20:J20" si="6">+B21+B22+B23</f>
        <v>63019</v>
      </c>
      <c r="C20" s="11">
        <f t="shared" si="6"/>
        <v>74931</v>
      </c>
      <c r="D20" s="11">
        <f t="shared" si="6"/>
        <v>88528</v>
      </c>
      <c r="E20" s="11">
        <f t="shared" si="6"/>
        <v>45724</v>
      </c>
      <c r="F20" s="11">
        <f t="shared" si="6"/>
        <v>104502</v>
      </c>
      <c r="G20" s="11">
        <f t="shared" si="6"/>
        <v>163329</v>
      </c>
      <c r="H20" s="11">
        <f t="shared" si="6"/>
        <v>43491</v>
      </c>
      <c r="I20" s="11">
        <f t="shared" si="6"/>
        <v>9054</v>
      </c>
      <c r="J20" s="11">
        <f t="shared" si="6"/>
        <v>31168</v>
      </c>
      <c r="K20" s="11">
        <f t="shared" si="2"/>
        <v>623746</v>
      </c>
    </row>
    <row r="21" spans="1:12" ht="17.25" customHeight="1">
      <c r="A21" s="12" t="s">
        <v>24</v>
      </c>
      <c r="B21" s="13">
        <v>37409</v>
      </c>
      <c r="C21" s="13">
        <v>48273</v>
      </c>
      <c r="D21" s="13">
        <v>55779</v>
      </c>
      <c r="E21" s="13">
        <v>29519</v>
      </c>
      <c r="F21" s="13">
        <v>61704</v>
      </c>
      <c r="G21" s="13">
        <v>88456</v>
      </c>
      <c r="H21" s="13">
        <v>25690</v>
      </c>
      <c r="I21" s="13">
        <v>6252</v>
      </c>
      <c r="J21" s="13">
        <v>19527</v>
      </c>
      <c r="K21" s="11">
        <f t="shared" si="2"/>
        <v>372609</v>
      </c>
      <c r="L21" s="55"/>
    </row>
    <row r="22" spans="1:12" ht="17.25" customHeight="1">
      <c r="A22" s="12" t="s">
        <v>25</v>
      </c>
      <c r="B22" s="13">
        <v>24229</v>
      </c>
      <c r="C22" s="13">
        <v>24989</v>
      </c>
      <c r="D22" s="13">
        <v>30981</v>
      </c>
      <c r="E22" s="13">
        <v>15393</v>
      </c>
      <c r="F22" s="13">
        <v>40774</v>
      </c>
      <c r="G22" s="13">
        <v>72123</v>
      </c>
      <c r="H22" s="13">
        <v>16962</v>
      </c>
      <c r="I22" s="13">
        <v>2632</v>
      </c>
      <c r="J22" s="13">
        <v>11027</v>
      </c>
      <c r="K22" s="11">
        <f t="shared" si="2"/>
        <v>239110</v>
      </c>
      <c r="L22" s="55"/>
    </row>
    <row r="23" spans="1:12" ht="17.25" customHeight="1">
      <c r="A23" s="12" t="s">
        <v>26</v>
      </c>
      <c r="B23" s="13">
        <v>1381</v>
      </c>
      <c r="C23" s="13">
        <v>1669</v>
      </c>
      <c r="D23" s="13">
        <v>1768</v>
      </c>
      <c r="E23" s="13">
        <v>812</v>
      </c>
      <c r="F23" s="13">
        <v>2024</v>
      </c>
      <c r="G23" s="13">
        <v>2750</v>
      </c>
      <c r="H23" s="13">
        <v>839</v>
      </c>
      <c r="I23" s="13">
        <v>170</v>
      </c>
      <c r="J23" s="13">
        <v>614</v>
      </c>
      <c r="K23" s="11">
        <f t="shared" si="2"/>
        <v>12027</v>
      </c>
    </row>
    <row r="24" spans="1:12" ht="17.25" customHeight="1">
      <c r="A24" s="16" t="s">
        <v>27</v>
      </c>
      <c r="B24" s="13">
        <v>16082</v>
      </c>
      <c r="C24" s="13">
        <v>23269</v>
      </c>
      <c r="D24" s="13">
        <v>29811</v>
      </c>
      <c r="E24" s="13">
        <v>15293</v>
      </c>
      <c r="F24" s="13">
        <v>22620</v>
      </c>
      <c r="G24" s="13">
        <v>22286</v>
      </c>
      <c r="H24" s="13">
        <v>8291</v>
      </c>
      <c r="I24" s="13">
        <v>4128</v>
      </c>
      <c r="J24" s="13">
        <v>13885</v>
      </c>
      <c r="K24" s="11">
        <f t="shared" si="2"/>
        <v>155665</v>
      </c>
    </row>
    <row r="25" spans="1:12" ht="17.25" customHeight="1">
      <c r="A25" s="12" t="s">
        <v>28</v>
      </c>
      <c r="B25" s="13">
        <v>10292</v>
      </c>
      <c r="C25" s="13">
        <v>14892</v>
      </c>
      <c r="D25" s="13">
        <v>19079</v>
      </c>
      <c r="E25" s="13">
        <v>9788</v>
      </c>
      <c r="F25" s="13">
        <v>14477</v>
      </c>
      <c r="G25" s="13">
        <v>14263</v>
      </c>
      <c r="H25" s="13">
        <v>5306</v>
      </c>
      <c r="I25" s="13">
        <v>2642</v>
      </c>
      <c r="J25" s="13">
        <v>8886</v>
      </c>
      <c r="K25" s="11">
        <f t="shared" si="2"/>
        <v>99625</v>
      </c>
      <c r="L25" s="55"/>
    </row>
    <row r="26" spans="1:12" ht="17.25" customHeight="1">
      <c r="A26" s="12" t="s">
        <v>29</v>
      </c>
      <c r="B26" s="13">
        <v>5790</v>
      </c>
      <c r="C26" s="13">
        <v>8377</v>
      </c>
      <c r="D26" s="13">
        <v>10732</v>
      </c>
      <c r="E26" s="13">
        <v>5505</v>
      </c>
      <c r="F26" s="13">
        <v>8143</v>
      </c>
      <c r="G26" s="13">
        <v>8023</v>
      </c>
      <c r="H26" s="13">
        <v>2985</v>
      </c>
      <c r="I26" s="13">
        <v>1486</v>
      </c>
      <c r="J26" s="13">
        <v>4999</v>
      </c>
      <c r="K26" s="11">
        <f t="shared" si="2"/>
        <v>56040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992</v>
      </c>
      <c r="I27" s="11">
        <v>0</v>
      </c>
      <c r="J27" s="11">
        <v>0</v>
      </c>
      <c r="K27" s="11">
        <f t="shared" si="2"/>
        <v>992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 t="shared" ref="B29:J29" si="7">SUM(B30:B33)</f>
        <v>2.2709000000000001</v>
      </c>
      <c r="C29" s="34">
        <f t="shared" si="7"/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26586.76</v>
      </c>
      <c r="I35" s="20">
        <v>0</v>
      </c>
      <c r="J35" s="20">
        <v>0</v>
      </c>
      <c r="K35" s="24">
        <f>SUM(B35:J35)</f>
        <v>26586.76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5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 t="shared" si="8"/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 t="shared" ref="B47:J47" si="9">+B48+B56</f>
        <v>439007.8</v>
      </c>
      <c r="C47" s="23">
        <f t="shared" si="9"/>
        <v>655188.97000000009</v>
      </c>
      <c r="D47" s="23">
        <f t="shared" si="9"/>
        <v>834156.64</v>
      </c>
      <c r="E47" s="23">
        <f t="shared" si="9"/>
        <v>385668.60000000003</v>
      </c>
      <c r="F47" s="23">
        <f t="shared" si="9"/>
        <v>679749.89</v>
      </c>
      <c r="G47" s="23">
        <f t="shared" si="9"/>
        <v>837731.73</v>
      </c>
      <c r="H47" s="23">
        <f t="shared" si="9"/>
        <v>364581.96</v>
      </c>
      <c r="I47" s="23">
        <f t="shared" si="9"/>
        <v>119606.38</v>
      </c>
      <c r="J47" s="23">
        <f t="shared" si="9"/>
        <v>272577.2</v>
      </c>
      <c r="K47" s="23">
        <f t="shared" ref="K47:K56" si="10">SUM(B47:J47)</f>
        <v>4588269.1700000009</v>
      </c>
    </row>
    <row r="48" spans="1:11" ht="17.25" customHeight="1">
      <c r="A48" s="16" t="s">
        <v>48</v>
      </c>
      <c r="B48" s="24">
        <f t="shared" ref="B48:J48" si="11">SUM(B49:B55)</f>
        <v>423997.47</v>
      </c>
      <c r="C48" s="24">
        <f t="shared" si="11"/>
        <v>635181.08000000007</v>
      </c>
      <c r="D48" s="24">
        <f t="shared" si="11"/>
        <v>813893.73</v>
      </c>
      <c r="E48" s="24">
        <f t="shared" si="11"/>
        <v>366782.08</v>
      </c>
      <c r="F48" s="24">
        <f t="shared" si="11"/>
        <v>660956.02</v>
      </c>
      <c r="G48" s="24">
        <f t="shared" si="11"/>
        <v>812790.77</v>
      </c>
      <c r="H48" s="24">
        <f t="shared" si="11"/>
        <v>349132.10000000003</v>
      </c>
      <c r="I48" s="24">
        <f t="shared" si="11"/>
        <v>119606.38</v>
      </c>
      <c r="J48" s="24">
        <f t="shared" si="11"/>
        <v>260990.29</v>
      </c>
      <c r="K48" s="24">
        <f t="shared" si="10"/>
        <v>4443329.92</v>
      </c>
    </row>
    <row r="49" spans="1:11" ht="17.25" customHeight="1">
      <c r="A49" s="36" t="s">
        <v>49</v>
      </c>
      <c r="B49" s="24">
        <f t="shared" ref="B49:J49" si="12">ROUND(B30*B7,2)</f>
        <v>423997.47</v>
      </c>
      <c r="C49" s="24">
        <f t="shared" si="12"/>
        <v>633772.41</v>
      </c>
      <c r="D49" s="24">
        <f t="shared" si="12"/>
        <v>813893.73</v>
      </c>
      <c r="E49" s="24">
        <f t="shared" si="12"/>
        <v>366782.08</v>
      </c>
      <c r="F49" s="24">
        <f t="shared" si="12"/>
        <v>660956.02</v>
      </c>
      <c r="G49" s="24">
        <f t="shared" si="12"/>
        <v>812790.77</v>
      </c>
      <c r="H49" s="24">
        <f t="shared" si="12"/>
        <v>322545.34000000003</v>
      </c>
      <c r="I49" s="24">
        <f t="shared" si="12"/>
        <v>119606.38</v>
      </c>
      <c r="J49" s="24">
        <f t="shared" si="12"/>
        <v>260990.29</v>
      </c>
      <c r="K49" s="24">
        <f t="shared" si="10"/>
        <v>4415334.4899999993</v>
      </c>
    </row>
    <row r="50" spans="1:11" ht="17.25" customHeight="1">
      <c r="A50" s="36" t="s">
        <v>50</v>
      </c>
      <c r="B50" s="20">
        <v>0</v>
      </c>
      <c r="C50" s="24">
        <f>ROUND(C31*C7,2)</f>
        <v>1408.67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0"/>
        <v>1408.67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0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26586.76</v>
      </c>
      <c r="I53" s="33">
        <f>+I35</f>
        <v>0</v>
      </c>
      <c r="J53" s="33">
        <f>+J35</f>
        <v>0</v>
      </c>
      <c r="K53" s="24">
        <f t="shared" si="10"/>
        <v>26586.76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0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0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18793.87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0"/>
        <v>144939.25000000003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-77085</v>
      </c>
      <c r="C60" s="37">
        <f t="shared" si="13"/>
        <v>-109627.18</v>
      </c>
      <c r="D60" s="37">
        <f t="shared" si="13"/>
        <v>-118916.75</v>
      </c>
      <c r="E60" s="37">
        <f t="shared" si="13"/>
        <v>-65989.350000000006</v>
      </c>
      <c r="F60" s="37">
        <f t="shared" si="13"/>
        <v>-93667.43</v>
      </c>
      <c r="G60" s="37">
        <f t="shared" si="13"/>
        <v>-99464.61</v>
      </c>
      <c r="H60" s="37">
        <f t="shared" si="13"/>
        <v>-60843</v>
      </c>
      <c r="I60" s="37">
        <f t="shared" si="13"/>
        <v>-92892.64</v>
      </c>
      <c r="J60" s="37">
        <f t="shared" si="13"/>
        <v>-246751.13</v>
      </c>
      <c r="K60" s="37">
        <f>SUM(B60:J60)</f>
        <v>-965237.09000000008</v>
      </c>
    </row>
    <row r="61" spans="1:11" ht="18.75" customHeight="1">
      <c r="A61" s="16" t="s">
        <v>83</v>
      </c>
      <c r="B61" s="37">
        <f t="shared" ref="B61:J61" si="14">B62+B63+B64+B65+B66+B67</f>
        <v>-77085</v>
      </c>
      <c r="C61" s="37">
        <f t="shared" si="14"/>
        <v>-109431</v>
      </c>
      <c r="D61" s="37">
        <f t="shared" si="14"/>
        <v>-117711</v>
      </c>
      <c r="E61" s="37">
        <f t="shared" si="14"/>
        <v>-61305</v>
      </c>
      <c r="F61" s="37">
        <f t="shared" si="14"/>
        <v>-93246</v>
      </c>
      <c r="G61" s="37">
        <f t="shared" si="14"/>
        <v>-99441</v>
      </c>
      <c r="H61" s="37">
        <f t="shared" si="14"/>
        <v>-60843</v>
      </c>
      <c r="I61" s="37">
        <f t="shared" si="14"/>
        <v>-13404</v>
      </c>
      <c r="J61" s="37">
        <f t="shared" si="14"/>
        <v>-40872</v>
      </c>
      <c r="K61" s="37">
        <f>SUM(B61:J61)</f>
        <v>-673338</v>
      </c>
    </row>
    <row r="62" spans="1:11" ht="18.75" customHeight="1">
      <c r="A62" s="12" t="s">
        <v>84</v>
      </c>
      <c r="B62" s="37">
        <f t="shared" ref="B62:J62" si="15">-ROUND(B9*$D$3,2)</f>
        <v>-77085</v>
      </c>
      <c r="C62" s="37">
        <f t="shared" si="15"/>
        <v>-109431</v>
      </c>
      <c r="D62" s="37">
        <f t="shared" si="15"/>
        <v>-117711</v>
      </c>
      <c r="E62" s="37">
        <f t="shared" si="15"/>
        <v>-61305</v>
      </c>
      <c r="F62" s="37">
        <f t="shared" si="15"/>
        <v>-93246</v>
      </c>
      <c r="G62" s="37">
        <f t="shared" si="15"/>
        <v>-99441</v>
      </c>
      <c r="H62" s="37">
        <f t="shared" si="15"/>
        <v>-60843</v>
      </c>
      <c r="I62" s="37">
        <f t="shared" si="15"/>
        <v>-13404</v>
      </c>
      <c r="J62" s="37">
        <f t="shared" si="15"/>
        <v>-40872</v>
      </c>
      <c r="K62" s="37">
        <f>SUM(B62:J62)</f>
        <v>-673338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f>SUM(B63:J63)</f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20">
        <v>0</v>
      </c>
      <c r="C68" s="37">
        <f t="shared" ref="C68:J68" si="16">SUM(C69:C92)</f>
        <v>-196.18</v>
      </c>
      <c r="D68" s="37">
        <f t="shared" si="16"/>
        <v>-1205.75</v>
      </c>
      <c r="E68" s="37">
        <f t="shared" si="16"/>
        <v>-4684.3500000000004</v>
      </c>
      <c r="F68" s="37">
        <f t="shared" si="16"/>
        <v>-421.43</v>
      </c>
      <c r="G68" s="37">
        <f t="shared" si="16"/>
        <v>-23.61</v>
      </c>
      <c r="H68" s="37">
        <f t="shared" si="16"/>
        <v>0</v>
      </c>
      <c r="I68" s="37">
        <f t="shared" si="16"/>
        <v>-79488.639999999999</v>
      </c>
      <c r="J68" s="37">
        <f t="shared" si="16"/>
        <v>-205879.13</v>
      </c>
      <c r="K68" s="37">
        <f t="shared" ref="K68:K74" si="17">SUM(B68:J68)</f>
        <v>-291899.09000000003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7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7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7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7"/>
        <v>0</v>
      </c>
    </row>
    <row r="73" spans="1:11" ht="18.75" customHeight="1">
      <c r="A73" s="36" t="s">
        <v>67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7"/>
        <v>0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7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ref="K76:K90" si="18">SUM(B76:J76)</f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8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8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8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8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37">
        <v>-76000</v>
      </c>
      <c r="J81" s="37">
        <v>-200000</v>
      </c>
      <c r="K81" s="37">
        <f t="shared" si="18"/>
        <v>-276000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8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8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8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8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8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8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8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8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8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-3201.05</v>
      </c>
      <c r="F92" s="20">
        <v>0</v>
      </c>
      <c r="G92" s="20">
        <v>0</v>
      </c>
      <c r="H92" s="20">
        <v>0</v>
      </c>
      <c r="I92" s="50">
        <v>-1507.04</v>
      </c>
      <c r="J92" s="50">
        <v>-4879.13</v>
      </c>
      <c r="K92" s="50">
        <f>SUM(B92:J92)</f>
        <v>-9587.2200000000012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99" si="19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9"/>
        <v>0</v>
      </c>
      <c r="L95" s="57"/>
    </row>
    <row r="96" spans="1:12" ht="18.75" customHeight="1">
      <c r="A96" s="16" t="s">
        <v>92</v>
      </c>
      <c r="B96" s="25">
        <f t="shared" ref="B96:J96" si="20">+B97+B98</f>
        <v>361922.8</v>
      </c>
      <c r="C96" s="25">
        <f t="shared" si="20"/>
        <v>545561.79</v>
      </c>
      <c r="D96" s="25">
        <f t="shared" si="20"/>
        <v>715239.89</v>
      </c>
      <c r="E96" s="25">
        <f t="shared" si="20"/>
        <v>319679.25000000006</v>
      </c>
      <c r="F96" s="25">
        <f t="shared" si="20"/>
        <v>570163.68999999994</v>
      </c>
      <c r="G96" s="25">
        <f t="shared" si="20"/>
        <v>738267.12</v>
      </c>
      <c r="H96" s="25">
        <f t="shared" si="20"/>
        <v>303738.96000000002</v>
      </c>
      <c r="I96" s="25">
        <f t="shared" si="20"/>
        <v>26713.740000000005</v>
      </c>
      <c r="J96" s="25">
        <f t="shared" si="20"/>
        <v>25826.070000000003</v>
      </c>
      <c r="K96" s="50">
        <f t="shared" si="19"/>
        <v>3607113.31</v>
      </c>
      <c r="L96" s="57"/>
    </row>
    <row r="97" spans="1:12" ht="18.75" customHeight="1">
      <c r="A97" s="16" t="s">
        <v>91</v>
      </c>
      <c r="B97" s="25">
        <f t="shared" ref="B97:J97" si="21">+B48+B61+B68+B93</f>
        <v>346912.47</v>
      </c>
      <c r="C97" s="25">
        <f t="shared" si="21"/>
        <v>525553.9</v>
      </c>
      <c r="D97" s="25">
        <f t="shared" si="21"/>
        <v>694976.98</v>
      </c>
      <c r="E97" s="25">
        <f t="shared" si="21"/>
        <v>300792.73000000004</v>
      </c>
      <c r="F97" s="25">
        <f t="shared" si="21"/>
        <v>567288.59</v>
      </c>
      <c r="G97" s="25">
        <f t="shared" si="21"/>
        <v>713326.16</v>
      </c>
      <c r="H97" s="25">
        <f t="shared" si="21"/>
        <v>288289.10000000003</v>
      </c>
      <c r="I97" s="25">
        <f t="shared" si="21"/>
        <v>26713.740000000005</v>
      </c>
      <c r="J97" s="25">
        <f t="shared" si="21"/>
        <v>14239.160000000003</v>
      </c>
      <c r="K97" s="50">
        <f t="shared" si="19"/>
        <v>3478092.8300000005</v>
      </c>
      <c r="L97" s="57"/>
    </row>
    <row r="98" spans="1:12" ht="18" customHeight="1">
      <c r="A98" s="16" t="s">
        <v>95</v>
      </c>
      <c r="B98" s="25">
        <f t="shared" ref="B98:J98" si="22">IF(+B56+B94+B99&lt;0,0,(B56+B94+B99))</f>
        <v>15010.33</v>
      </c>
      <c r="C98" s="25">
        <f t="shared" si="22"/>
        <v>20007.89</v>
      </c>
      <c r="D98" s="25">
        <f t="shared" si="22"/>
        <v>20262.91</v>
      </c>
      <c r="E98" s="25">
        <f t="shared" si="22"/>
        <v>18886.52</v>
      </c>
      <c r="F98" s="25">
        <f t="shared" si="22"/>
        <v>2875.0999999999985</v>
      </c>
      <c r="G98" s="25">
        <f t="shared" si="22"/>
        <v>24940.959999999999</v>
      </c>
      <c r="H98" s="25">
        <f t="shared" si="22"/>
        <v>15449.86</v>
      </c>
      <c r="I98" s="20">
        <f t="shared" si="22"/>
        <v>0</v>
      </c>
      <c r="J98" s="25">
        <f t="shared" si="22"/>
        <v>11586.91</v>
      </c>
      <c r="K98" s="50">
        <f t="shared" si="19"/>
        <v>129020.48</v>
      </c>
    </row>
    <row r="99" spans="1:12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50">
        <v>-15918.77</v>
      </c>
      <c r="G99" s="20">
        <v>0</v>
      </c>
      <c r="H99" s="20">
        <v>0</v>
      </c>
      <c r="I99" s="20">
        <v>0</v>
      </c>
      <c r="J99" s="20">
        <v>0</v>
      </c>
      <c r="K99" s="50">
        <f t="shared" si="19"/>
        <v>-15918.77</v>
      </c>
    </row>
    <row r="100" spans="1:12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2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2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2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2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3607113.3000000003</v>
      </c>
    </row>
    <row r="105" spans="1:12" ht="18.75" customHeight="1">
      <c r="A105" s="27" t="s">
        <v>79</v>
      </c>
      <c r="B105" s="28">
        <v>45354.26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ref="K105:K122" si="23">SUM(B105:J105)</f>
        <v>45354.26</v>
      </c>
    </row>
    <row r="106" spans="1:12" ht="18.75" customHeight="1">
      <c r="A106" s="27" t="s">
        <v>80</v>
      </c>
      <c r="B106" s="28">
        <v>316568.53000000003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3"/>
        <v>316568.53000000003</v>
      </c>
    </row>
    <row r="107" spans="1:12" ht="18.75" customHeight="1">
      <c r="A107" s="27" t="s">
        <v>81</v>
      </c>
      <c r="B107" s="42">
        <v>0</v>
      </c>
      <c r="C107" s="28">
        <f>+C96</f>
        <v>545561.79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3"/>
        <v>545561.79</v>
      </c>
    </row>
    <row r="108" spans="1:12" ht="18.75" customHeight="1">
      <c r="A108" s="27" t="s">
        <v>82</v>
      </c>
      <c r="B108" s="42">
        <v>0</v>
      </c>
      <c r="C108" s="42">
        <v>0</v>
      </c>
      <c r="D108" s="28">
        <f>+D96</f>
        <v>715239.89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3"/>
        <v>715239.89</v>
      </c>
    </row>
    <row r="109" spans="1:12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319679.25000000006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3"/>
        <v>319679.25000000006</v>
      </c>
    </row>
    <row r="110" spans="1:12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70004.03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3"/>
        <v>70004.03</v>
      </c>
    </row>
    <row r="111" spans="1:12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94187.87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3"/>
        <v>94187.87</v>
      </c>
    </row>
    <row r="112" spans="1:12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141715.97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3"/>
        <v>141715.97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264255.81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3"/>
        <v>264255.81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202422.31</v>
      </c>
      <c r="H114" s="42">
        <v>0</v>
      </c>
      <c r="I114" s="42">
        <v>0</v>
      </c>
      <c r="J114" s="42">
        <v>0</v>
      </c>
      <c r="K114" s="43">
        <f t="shared" si="23"/>
        <v>202422.31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22038.720000000001</v>
      </c>
      <c r="H115" s="42">
        <v>0</v>
      </c>
      <c r="I115" s="42">
        <v>0</v>
      </c>
      <c r="J115" s="42">
        <v>0</v>
      </c>
      <c r="K115" s="43">
        <f t="shared" si="23"/>
        <v>22038.720000000001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126400.15</v>
      </c>
      <c r="H116" s="42">
        <v>0</v>
      </c>
      <c r="I116" s="42">
        <v>0</v>
      </c>
      <c r="J116" s="42">
        <v>0</v>
      </c>
      <c r="K116" s="43">
        <f t="shared" si="23"/>
        <v>126400.15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101709.36</v>
      </c>
      <c r="H117" s="42">
        <v>0</v>
      </c>
      <c r="I117" s="42">
        <v>0</v>
      </c>
      <c r="J117" s="42">
        <v>0</v>
      </c>
      <c r="K117" s="43">
        <f t="shared" si="23"/>
        <v>101709.36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285696.59000000003</v>
      </c>
      <c r="H118" s="42">
        <v>0</v>
      </c>
      <c r="I118" s="42">
        <v>0</v>
      </c>
      <c r="J118" s="42">
        <v>0</v>
      </c>
      <c r="K118" s="43">
        <f t="shared" si="23"/>
        <v>285696.59000000003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109417.2</v>
      </c>
      <c r="I119" s="42">
        <v>0</v>
      </c>
      <c r="J119" s="42">
        <v>0</v>
      </c>
      <c r="K119" s="43">
        <f t="shared" si="23"/>
        <v>109417.2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194321.76</v>
      </c>
      <c r="I120" s="42">
        <v>0</v>
      </c>
      <c r="J120" s="42">
        <v>0</v>
      </c>
      <c r="K120" s="43">
        <f t="shared" si="23"/>
        <v>194321.76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26713.74</v>
      </c>
      <c r="J121" s="42">
        <v>0</v>
      </c>
      <c r="K121" s="43">
        <f t="shared" si="23"/>
        <v>26713.74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25826.07</v>
      </c>
      <c r="K122" s="46">
        <f t="shared" si="23"/>
        <v>25826.07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opLeftCell="A109" zoomScaleNormal="100" zoomScaleSheetLayoutView="70" workbookViewId="0">
      <selection activeCell="A124" sqref="A124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6.625" style="1" bestFit="1" customWidth="1"/>
    <col min="14" max="16384" width="9" style="1"/>
  </cols>
  <sheetData>
    <row r="1" spans="1:13" ht="21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3" ht="21">
      <c r="A2" s="68" t="s">
        <v>141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9" t="s">
        <v>15</v>
      </c>
      <c r="B4" s="70" t="s">
        <v>118</v>
      </c>
      <c r="C4" s="71"/>
      <c r="D4" s="71"/>
      <c r="E4" s="71"/>
      <c r="F4" s="71"/>
      <c r="G4" s="71"/>
      <c r="H4" s="71"/>
      <c r="I4" s="71"/>
      <c r="J4" s="72"/>
      <c r="K4" s="73" t="s">
        <v>16</v>
      </c>
    </row>
    <row r="5" spans="1:13" ht="38.25">
      <c r="A5" s="69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4" t="s">
        <v>117</v>
      </c>
      <c r="J5" s="74" t="s">
        <v>116</v>
      </c>
      <c r="K5" s="69"/>
    </row>
    <row r="6" spans="1:13" ht="18.75" customHeight="1">
      <c r="A6" s="6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5"/>
      <c r="J6" s="75"/>
      <c r="K6" s="69"/>
    </row>
    <row r="7" spans="1:13" ht="17.25" customHeight="1">
      <c r="A7" s="8" t="s">
        <v>30</v>
      </c>
      <c r="B7" s="9">
        <f t="shared" ref="B7:K7" si="0">+B8+B20+B24+B27</f>
        <v>596958</v>
      </c>
      <c r="C7" s="9">
        <f t="shared" si="0"/>
        <v>792651</v>
      </c>
      <c r="D7" s="9">
        <f t="shared" si="0"/>
        <v>806771</v>
      </c>
      <c r="E7" s="9">
        <f t="shared" si="0"/>
        <v>548138</v>
      </c>
      <c r="F7" s="9">
        <f t="shared" si="0"/>
        <v>784912</v>
      </c>
      <c r="G7" s="9">
        <f t="shared" si="0"/>
        <v>1190208</v>
      </c>
      <c r="H7" s="9">
        <f t="shared" si="0"/>
        <v>551003</v>
      </c>
      <c r="I7" s="9">
        <f t="shared" si="0"/>
        <v>128207</v>
      </c>
      <c r="J7" s="9">
        <f t="shared" si="0"/>
        <v>291603</v>
      </c>
      <c r="K7" s="9">
        <f t="shared" si="0"/>
        <v>5690451</v>
      </c>
      <c r="L7" s="55"/>
    </row>
    <row r="8" spans="1:13" ht="17.25" customHeight="1">
      <c r="A8" s="10" t="s">
        <v>125</v>
      </c>
      <c r="B8" s="11">
        <f t="shared" ref="B8:J8" si="1">B9+B12+B16</f>
        <v>357054</v>
      </c>
      <c r="C8" s="11">
        <f t="shared" si="1"/>
        <v>479978</v>
      </c>
      <c r="D8" s="11">
        <f t="shared" si="1"/>
        <v>462482</v>
      </c>
      <c r="E8" s="11">
        <f t="shared" si="1"/>
        <v>326939</v>
      </c>
      <c r="F8" s="11">
        <f t="shared" si="1"/>
        <v>442125</v>
      </c>
      <c r="G8" s="11">
        <f t="shared" si="1"/>
        <v>648382</v>
      </c>
      <c r="H8" s="11">
        <f t="shared" si="1"/>
        <v>342926</v>
      </c>
      <c r="I8" s="11">
        <f t="shared" si="1"/>
        <v>69964</v>
      </c>
      <c r="J8" s="11">
        <f t="shared" si="1"/>
        <v>165214</v>
      </c>
      <c r="K8" s="11">
        <f t="shared" ref="K8:K27" si="2">SUM(B8:J8)</f>
        <v>3295064</v>
      </c>
    </row>
    <row r="9" spans="1:13" ht="17.25" customHeight="1">
      <c r="A9" s="15" t="s">
        <v>17</v>
      </c>
      <c r="B9" s="13">
        <f t="shared" ref="B9:J9" si="3">+B10+B11</f>
        <v>62518</v>
      </c>
      <c r="C9" s="13">
        <f t="shared" si="3"/>
        <v>84051</v>
      </c>
      <c r="D9" s="13">
        <f t="shared" si="3"/>
        <v>77608</v>
      </c>
      <c r="E9" s="13">
        <f t="shared" si="3"/>
        <v>54316</v>
      </c>
      <c r="F9" s="13">
        <f t="shared" si="3"/>
        <v>67953</v>
      </c>
      <c r="G9" s="13">
        <f t="shared" si="3"/>
        <v>78154</v>
      </c>
      <c r="H9" s="13">
        <f t="shared" si="3"/>
        <v>69189</v>
      </c>
      <c r="I9" s="13">
        <f t="shared" si="3"/>
        <v>13928</v>
      </c>
      <c r="J9" s="13">
        <f t="shared" si="3"/>
        <v>24680</v>
      </c>
      <c r="K9" s="11">
        <f t="shared" si="2"/>
        <v>532397</v>
      </c>
      <c r="M9" s="56"/>
    </row>
    <row r="10" spans="1:13" ht="17.25" customHeight="1">
      <c r="A10" s="31" t="s">
        <v>18</v>
      </c>
      <c r="B10" s="13">
        <v>62518</v>
      </c>
      <c r="C10" s="13">
        <v>84051</v>
      </c>
      <c r="D10" s="13">
        <v>77608</v>
      </c>
      <c r="E10" s="13">
        <v>54316</v>
      </c>
      <c r="F10" s="13">
        <v>67953</v>
      </c>
      <c r="G10" s="13">
        <v>78154</v>
      </c>
      <c r="H10" s="13">
        <v>69189</v>
      </c>
      <c r="I10" s="13">
        <v>13928</v>
      </c>
      <c r="J10" s="13">
        <v>24680</v>
      </c>
      <c r="K10" s="11">
        <f t="shared" si="2"/>
        <v>532397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 t="shared" si="2"/>
        <v>0</v>
      </c>
    </row>
    <row r="12" spans="1:13" ht="17.25" customHeight="1">
      <c r="A12" s="15" t="s">
        <v>31</v>
      </c>
      <c r="B12" s="17">
        <f t="shared" ref="B12:J12" si="4">SUM(B13:B15)</f>
        <v>292230</v>
      </c>
      <c r="C12" s="17">
        <f t="shared" si="4"/>
        <v>392661</v>
      </c>
      <c r="D12" s="17">
        <f t="shared" si="4"/>
        <v>382103</v>
      </c>
      <c r="E12" s="17">
        <f t="shared" si="4"/>
        <v>270384</v>
      </c>
      <c r="F12" s="17">
        <f t="shared" si="4"/>
        <v>371215</v>
      </c>
      <c r="G12" s="17">
        <f t="shared" si="4"/>
        <v>565569</v>
      </c>
      <c r="H12" s="17">
        <f t="shared" si="4"/>
        <v>271398</v>
      </c>
      <c r="I12" s="17">
        <f t="shared" si="4"/>
        <v>55367</v>
      </c>
      <c r="J12" s="17">
        <f t="shared" si="4"/>
        <v>139549</v>
      </c>
      <c r="K12" s="11">
        <f t="shared" si="2"/>
        <v>2740476</v>
      </c>
    </row>
    <row r="13" spans="1:13" ht="17.25" customHeight="1">
      <c r="A13" s="14" t="s">
        <v>20</v>
      </c>
      <c r="B13" s="13">
        <v>143453</v>
      </c>
      <c r="C13" s="13">
        <v>206960</v>
      </c>
      <c r="D13" s="13">
        <v>206654</v>
      </c>
      <c r="E13" s="13">
        <v>141686</v>
      </c>
      <c r="F13" s="13">
        <v>193417</v>
      </c>
      <c r="G13" s="13">
        <v>281934</v>
      </c>
      <c r="H13" s="13">
        <v>132081</v>
      </c>
      <c r="I13" s="13">
        <v>31530</v>
      </c>
      <c r="J13" s="13">
        <v>74819</v>
      </c>
      <c r="K13" s="11">
        <f t="shared" si="2"/>
        <v>1412534</v>
      </c>
      <c r="L13" s="55"/>
      <c r="M13" s="56"/>
    </row>
    <row r="14" spans="1:13" ht="17.25" customHeight="1">
      <c r="A14" s="14" t="s">
        <v>21</v>
      </c>
      <c r="B14" s="13">
        <v>136398</v>
      </c>
      <c r="C14" s="13">
        <v>167297</v>
      </c>
      <c r="D14" s="13">
        <v>158486</v>
      </c>
      <c r="E14" s="13">
        <v>117805</v>
      </c>
      <c r="F14" s="13">
        <v>163009</v>
      </c>
      <c r="G14" s="13">
        <v>265341</v>
      </c>
      <c r="H14" s="13">
        <v>126861</v>
      </c>
      <c r="I14" s="13">
        <v>20731</v>
      </c>
      <c r="J14" s="13">
        <v>58424</v>
      </c>
      <c r="K14" s="11">
        <f t="shared" si="2"/>
        <v>1214352</v>
      </c>
      <c r="L14" s="55"/>
    </row>
    <row r="15" spans="1:13" ht="17.25" customHeight="1">
      <c r="A15" s="14" t="s">
        <v>22</v>
      </c>
      <c r="B15" s="13">
        <v>12379</v>
      </c>
      <c r="C15" s="13">
        <v>18404</v>
      </c>
      <c r="D15" s="13">
        <v>16963</v>
      </c>
      <c r="E15" s="13">
        <v>10893</v>
      </c>
      <c r="F15" s="13">
        <v>14789</v>
      </c>
      <c r="G15" s="13">
        <v>18294</v>
      </c>
      <c r="H15" s="13">
        <v>12456</v>
      </c>
      <c r="I15" s="13">
        <v>3106</v>
      </c>
      <c r="J15" s="13">
        <v>6306</v>
      </c>
      <c r="K15" s="11">
        <f t="shared" si="2"/>
        <v>113590</v>
      </c>
    </row>
    <row r="16" spans="1:13" ht="17.25" customHeight="1">
      <c r="A16" s="15" t="s">
        <v>121</v>
      </c>
      <c r="B16" s="13">
        <f t="shared" ref="B16:J16" si="5">B17+B18+B19</f>
        <v>2306</v>
      </c>
      <c r="C16" s="13">
        <f t="shared" si="5"/>
        <v>3266</v>
      </c>
      <c r="D16" s="13">
        <f t="shared" si="5"/>
        <v>2771</v>
      </c>
      <c r="E16" s="13">
        <f t="shared" si="5"/>
        <v>2239</v>
      </c>
      <c r="F16" s="13">
        <f t="shared" si="5"/>
        <v>2957</v>
      </c>
      <c r="G16" s="13">
        <f t="shared" si="5"/>
        <v>4659</v>
      </c>
      <c r="H16" s="13">
        <f t="shared" si="5"/>
        <v>2339</v>
      </c>
      <c r="I16" s="13">
        <f t="shared" si="5"/>
        <v>669</v>
      </c>
      <c r="J16" s="13">
        <f t="shared" si="5"/>
        <v>985</v>
      </c>
      <c r="K16" s="11">
        <f t="shared" si="2"/>
        <v>22191</v>
      </c>
    </row>
    <row r="17" spans="1:12" ht="17.25" customHeight="1">
      <c r="A17" s="14" t="s">
        <v>122</v>
      </c>
      <c r="B17" s="13">
        <v>2277</v>
      </c>
      <c r="C17" s="13">
        <v>3190</v>
      </c>
      <c r="D17" s="13">
        <v>2700</v>
      </c>
      <c r="E17" s="13">
        <v>2153</v>
      </c>
      <c r="F17" s="13">
        <v>2863</v>
      </c>
      <c r="G17" s="13">
        <v>4559</v>
      </c>
      <c r="H17" s="13">
        <v>2287</v>
      </c>
      <c r="I17" s="13">
        <v>660</v>
      </c>
      <c r="J17" s="13">
        <v>966</v>
      </c>
      <c r="K17" s="11">
        <f t="shared" si="2"/>
        <v>21655</v>
      </c>
    </row>
    <row r="18" spans="1:12" ht="17.25" customHeight="1">
      <c r="A18" s="14" t="s">
        <v>123</v>
      </c>
      <c r="B18" s="13">
        <v>28</v>
      </c>
      <c r="C18" s="13">
        <v>76</v>
      </c>
      <c r="D18" s="13">
        <v>71</v>
      </c>
      <c r="E18" s="13">
        <v>86</v>
      </c>
      <c r="F18" s="13">
        <v>94</v>
      </c>
      <c r="G18" s="13">
        <v>100</v>
      </c>
      <c r="H18" s="13">
        <v>51</v>
      </c>
      <c r="I18" s="13">
        <v>9</v>
      </c>
      <c r="J18" s="13">
        <v>18</v>
      </c>
      <c r="K18" s="11">
        <f t="shared" si="2"/>
        <v>533</v>
      </c>
    </row>
    <row r="19" spans="1:12" ht="17.25" customHeight="1">
      <c r="A19" s="14" t="s">
        <v>124</v>
      </c>
      <c r="B19" s="13">
        <v>1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1</v>
      </c>
      <c r="I19" s="13">
        <v>0</v>
      </c>
      <c r="J19" s="11">
        <v>1</v>
      </c>
      <c r="K19" s="11">
        <f t="shared" si="2"/>
        <v>3</v>
      </c>
    </row>
    <row r="20" spans="1:12" ht="17.25" customHeight="1">
      <c r="A20" s="16" t="s">
        <v>23</v>
      </c>
      <c r="B20" s="11">
        <f t="shared" ref="B20:J20" si="6">+B21+B22+B23</f>
        <v>198125</v>
      </c>
      <c r="C20" s="11">
        <f t="shared" si="6"/>
        <v>245158</v>
      </c>
      <c r="D20" s="11">
        <f t="shared" si="6"/>
        <v>262616</v>
      </c>
      <c r="E20" s="11">
        <f t="shared" si="6"/>
        <v>172129</v>
      </c>
      <c r="F20" s="11">
        <f t="shared" si="6"/>
        <v>280656</v>
      </c>
      <c r="G20" s="11">
        <f t="shared" si="6"/>
        <v>475476</v>
      </c>
      <c r="H20" s="11">
        <f t="shared" si="6"/>
        <v>168137</v>
      </c>
      <c r="I20" s="11">
        <f t="shared" si="6"/>
        <v>43068</v>
      </c>
      <c r="J20" s="11">
        <f t="shared" si="6"/>
        <v>91691</v>
      </c>
      <c r="K20" s="11">
        <f t="shared" si="2"/>
        <v>1937056</v>
      </c>
    </row>
    <row r="21" spans="1:12" ht="17.25" customHeight="1">
      <c r="A21" s="12" t="s">
        <v>24</v>
      </c>
      <c r="B21" s="13">
        <v>110619</v>
      </c>
      <c r="C21" s="13">
        <v>149747</v>
      </c>
      <c r="D21" s="13">
        <v>162299</v>
      </c>
      <c r="E21" s="13">
        <v>102912</v>
      </c>
      <c r="F21" s="13">
        <v>165456</v>
      </c>
      <c r="G21" s="13">
        <v>264780</v>
      </c>
      <c r="H21" s="13">
        <v>100128</v>
      </c>
      <c r="I21" s="13">
        <v>27615</v>
      </c>
      <c r="J21" s="13">
        <v>55968</v>
      </c>
      <c r="K21" s="11">
        <f t="shared" si="2"/>
        <v>1139524</v>
      </c>
      <c r="L21" s="55"/>
    </row>
    <row r="22" spans="1:12" ht="17.25" customHeight="1">
      <c r="A22" s="12" t="s">
        <v>25</v>
      </c>
      <c r="B22" s="13">
        <v>80888</v>
      </c>
      <c r="C22" s="13">
        <v>86868</v>
      </c>
      <c r="D22" s="13">
        <v>91178</v>
      </c>
      <c r="E22" s="13">
        <v>63954</v>
      </c>
      <c r="F22" s="13">
        <v>106685</v>
      </c>
      <c r="G22" s="13">
        <v>198067</v>
      </c>
      <c r="H22" s="13">
        <v>62612</v>
      </c>
      <c r="I22" s="13">
        <v>13819</v>
      </c>
      <c r="J22" s="13">
        <v>32446</v>
      </c>
      <c r="K22" s="11">
        <f t="shared" si="2"/>
        <v>736517</v>
      </c>
      <c r="L22" s="55"/>
    </row>
    <row r="23" spans="1:12" ht="17.25" customHeight="1">
      <c r="A23" s="12" t="s">
        <v>26</v>
      </c>
      <c r="B23" s="13">
        <v>6618</v>
      </c>
      <c r="C23" s="13">
        <v>8543</v>
      </c>
      <c r="D23" s="13">
        <v>9139</v>
      </c>
      <c r="E23" s="13">
        <v>5263</v>
      </c>
      <c r="F23" s="13">
        <v>8515</v>
      </c>
      <c r="G23" s="13">
        <v>12629</v>
      </c>
      <c r="H23" s="13">
        <v>5397</v>
      </c>
      <c r="I23" s="13">
        <v>1634</v>
      </c>
      <c r="J23" s="13">
        <v>3277</v>
      </c>
      <c r="K23" s="11">
        <f t="shared" si="2"/>
        <v>61015</v>
      </c>
    </row>
    <row r="24" spans="1:12" ht="17.25" customHeight="1">
      <c r="A24" s="16" t="s">
        <v>27</v>
      </c>
      <c r="B24" s="13">
        <v>41779</v>
      </c>
      <c r="C24" s="13">
        <v>67515</v>
      </c>
      <c r="D24" s="13">
        <v>81673</v>
      </c>
      <c r="E24" s="13">
        <v>49070</v>
      </c>
      <c r="F24" s="13">
        <v>62131</v>
      </c>
      <c r="G24" s="13">
        <v>66350</v>
      </c>
      <c r="H24" s="13">
        <v>32280</v>
      </c>
      <c r="I24" s="13">
        <v>15175</v>
      </c>
      <c r="J24" s="13">
        <v>34698</v>
      </c>
      <c r="K24" s="11">
        <f t="shared" si="2"/>
        <v>450671</v>
      </c>
    </row>
    <row r="25" spans="1:12" ht="17.25" customHeight="1">
      <c r="A25" s="12" t="s">
        <v>28</v>
      </c>
      <c r="B25" s="13">
        <v>26739</v>
      </c>
      <c r="C25" s="13">
        <v>43210</v>
      </c>
      <c r="D25" s="13">
        <v>52271</v>
      </c>
      <c r="E25" s="13">
        <v>31405</v>
      </c>
      <c r="F25" s="13">
        <v>39764</v>
      </c>
      <c r="G25" s="13">
        <v>42464</v>
      </c>
      <c r="H25" s="13">
        <v>20659</v>
      </c>
      <c r="I25" s="13">
        <v>9712</v>
      </c>
      <c r="J25" s="13">
        <v>22207</v>
      </c>
      <c r="K25" s="11">
        <f t="shared" si="2"/>
        <v>288431</v>
      </c>
      <c r="L25" s="55"/>
    </row>
    <row r="26" spans="1:12" ht="17.25" customHeight="1">
      <c r="A26" s="12" t="s">
        <v>29</v>
      </c>
      <c r="B26" s="13">
        <v>15040</v>
      </c>
      <c r="C26" s="13">
        <v>24305</v>
      </c>
      <c r="D26" s="13">
        <v>29402</v>
      </c>
      <c r="E26" s="13">
        <v>17665</v>
      </c>
      <c r="F26" s="13">
        <v>22367</v>
      </c>
      <c r="G26" s="13">
        <v>23886</v>
      </c>
      <c r="H26" s="13">
        <v>11621</v>
      </c>
      <c r="I26" s="13">
        <v>5463</v>
      </c>
      <c r="J26" s="13">
        <v>12491</v>
      </c>
      <c r="K26" s="11">
        <f t="shared" si="2"/>
        <v>162240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7660</v>
      </c>
      <c r="I27" s="11">
        <v>0</v>
      </c>
      <c r="J27" s="11">
        <v>0</v>
      </c>
      <c r="K27" s="11">
        <f t="shared" si="2"/>
        <v>7660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 t="shared" ref="B29:J29" si="7">SUM(B30:B33)</f>
        <v>2.2709000000000001</v>
      </c>
      <c r="C29" s="34">
        <f t="shared" si="7"/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3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3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3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10751.59</v>
      </c>
      <c r="I35" s="20">
        <v>0</v>
      </c>
      <c r="J35" s="20">
        <v>0</v>
      </c>
      <c r="K35" s="24">
        <f>SUM(B35:J35)</f>
        <v>10751.59</v>
      </c>
    </row>
    <row r="36" spans="1:13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3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3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3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5" si="8">SUM(B39:J39)</f>
        <v>0</v>
      </c>
    </row>
    <row r="40" spans="1:13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3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3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3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3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3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 t="shared" si="8"/>
        <v>0</v>
      </c>
    </row>
    <row r="46" spans="1:13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3" ht="17.25" customHeight="1">
      <c r="A47" s="22" t="s">
        <v>47</v>
      </c>
      <c r="B47" s="23">
        <f t="shared" ref="B47:J47" si="9">+B48+B56</f>
        <v>1370642.25</v>
      </c>
      <c r="C47" s="23">
        <f t="shared" si="9"/>
        <v>2073088.3599999999</v>
      </c>
      <c r="D47" s="23">
        <f t="shared" si="9"/>
        <v>2394267.25</v>
      </c>
      <c r="E47" s="23">
        <f t="shared" si="9"/>
        <v>1378268.76</v>
      </c>
      <c r="F47" s="23">
        <f t="shared" si="9"/>
        <v>1908162.8299999998</v>
      </c>
      <c r="G47" s="23">
        <f t="shared" si="9"/>
        <v>2489980.75</v>
      </c>
      <c r="H47" s="23">
        <f t="shared" si="9"/>
        <v>1334723.3700000001</v>
      </c>
      <c r="I47" s="23">
        <f t="shared" si="9"/>
        <v>540456.61</v>
      </c>
      <c r="J47" s="23">
        <f t="shared" si="9"/>
        <v>740448.61</v>
      </c>
      <c r="K47" s="23">
        <f t="shared" ref="K47:K56" si="10">SUM(B47:J47)</f>
        <v>14230038.789999999</v>
      </c>
      <c r="L47" s="63"/>
      <c r="M47" s="63">
        <v>14230038.789999999</v>
      </c>
    </row>
    <row r="48" spans="1:13" ht="17.25" customHeight="1">
      <c r="A48" s="16" t="s">
        <v>48</v>
      </c>
      <c r="B48" s="24">
        <f t="shared" ref="B48:J48" si="11">SUM(B49:B55)</f>
        <v>1355631.92</v>
      </c>
      <c r="C48" s="24">
        <f t="shared" si="11"/>
        <v>2053080.47</v>
      </c>
      <c r="D48" s="24">
        <f t="shared" si="11"/>
        <v>2374004.34</v>
      </c>
      <c r="E48" s="24">
        <f t="shared" si="11"/>
        <v>1359382.24</v>
      </c>
      <c r="F48" s="24">
        <f t="shared" si="11"/>
        <v>1889754.13</v>
      </c>
      <c r="G48" s="24">
        <f t="shared" si="11"/>
        <v>2465039.79</v>
      </c>
      <c r="H48" s="24">
        <f t="shared" si="11"/>
        <v>1319273.51</v>
      </c>
      <c r="I48" s="24">
        <f t="shared" si="11"/>
        <v>540456.61</v>
      </c>
      <c r="J48" s="24">
        <f t="shared" si="11"/>
        <v>728861.7</v>
      </c>
      <c r="K48" s="24">
        <f t="shared" si="10"/>
        <v>14085484.709999999</v>
      </c>
    </row>
    <row r="49" spans="1:13" ht="17.25" customHeight="1">
      <c r="A49" s="36" t="s">
        <v>49</v>
      </c>
      <c r="B49" s="24">
        <f t="shared" ref="B49:J49" si="12">ROUND(B30*B7,2)</f>
        <v>1355631.92</v>
      </c>
      <c r="C49" s="24">
        <f t="shared" si="12"/>
        <v>2048527.24</v>
      </c>
      <c r="D49" s="24">
        <f t="shared" si="12"/>
        <v>2374004.34</v>
      </c>
      <c r="E49" s="24">
        <f t="shared" si="12"/>
        <v>1359382.24</v>
      </c>
      <c r="F49" s="24">
        <f t="shared" si="12"/>
        <v>1889754.13</v>
      </c>
      <c r="G49" s="24">
        <f t="shared" si="12"/>
        <v>2465039.79</v>
      </c>
      <c r="H49" s="24">
        <f t="shared" si="12"/>
        <v>1308521.92</v>
      </c>
      <c r="I49" s="24">
        <f t="shared" si="12"/>
        <v>540456.61</v>
      </c>
      <c r="J49" s="24">
        <f t="shared" si="12"/>
        <v>728861.7</v>
      </c>
      <c r="K49" s="24">
        <f t="shared" si="10"/>
        <v>14070179.889999999</v>
      </c>
    </row>
    <row r="50" spans="1:13" ht="17.25" customHeight="1">
      <c r="A50" s="36" t="s">
        <v>50</v>
      </c>
      <c r="B50" s="20">
        <v>0</v>
      </c>
      <c r="C50" s="24">
        <f>ROUND(C31*C7,2)</f>
        <v>4553.2299999999996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0"/>
        <v>4553.2299999999996</v>
      </c>
    </row>
    <row r="51" spans="1:13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3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0"/>
        <v>0</v>
      </c>
    </row>
    <row r="53" spans="1:13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10751.59</v>
      </c>
      <c r="I53" s="33">
        <f>+I35</f>
        <v>0</v>
      </c>
      <c r="J53" s="33">
        <f>+J35</f>
        <v>0</v>
      </c>
      <c r="K53" s="24">
        <f t="shared" si="10"/>
        <v>10751.59</v>
      </c>
    </row>
    <row r="54" spans="1:13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0"/>
        <v>0</v>
      </c>
    </row>
    <row r="55" spans="1:13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/>
      <c r="G55" s="20">
        <v>0</v>
      </c>
      <c r="H55" s="20">
        <v>0</v>
      </c>
      <c r="I55" s="20">
        <v>0</v>
      </c>
      <c r="J55" s="20">
        <v>0</v>
      </c>
      <c r="K55" s="20">
        <f t="shared" si="10"/>
        <v>0</v>
      </c>
    </row>
    <row r="56" spans="1:13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18408.7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0"/>
        <v>144554.07999999999</v>
      </c>
    </row>
    <row r="57" spans="1:13" ht="17.25" customHeight="1">
      <c r="A57" s="16"/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M57" s="63"/>
    </row>
    <row r="58" spans="1:13" ht="17.25" customHeight="1">
      <c r="A58" s="51"/>
      <c r="B58" s="52">
        <v>0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/>
    </row>
    <row r="59" spans="1:13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3" ht="18.75" customHeight="1">
      <c r="A60" s="2" t="s">
        <v>57</v>
      </c>
      <c r="B60" s="37">
        <f t="shared" ref="B60:J60" si="13">+B61+B68+B93+B94</f>
        <v>330928.5</v>
      </c>
      <c r="C60" s="37">
        <f t="shared" si="13"/>
        <v>-280166.22000000003</v>
      </c>
      <c r="D60" s="37">
        <f t="shared" si="13"/>
        <v>-268783</v>
      </c>
      <c r="E60" s="37">
        <f t="shared" si="13"/>
        <v>-274871.39</v>
      </c>
      <c r="F60" s="37">
        <f t="shared" si="13"/>
        <v>-45495.829999999987</v>
      </c>
      <c r="G60" s="37">
        <f t="shared" si="13"/>
        <v>-329757.57</v>
      </c>
      <c r="H60" s="37">
        <f t="shared" si="13"/>
        <v>-58864.100000000006</v>
      </c>
      <c r="I60" s="37">
        <f t="shared" si="13"/>
        <v>-65714.459999999992</v>
      </c>
      <c r="J60" s="37">
        <f t="shared" si="13"/>
        <v>-78888.740000000005</v>
      </c>
      <c r="K60" s="37">
        <f>SUM(B60:J60)</f>
        <v>-1071612.81</v>
      </c>
    </row>
    <row r="61" spans="1:13" ht="18.75" customHeight="1">
      <c r="A61" s="16" t="s">
        <v>83</v>
      </c>
      <c r="B61" s="37">
        <f t="shared" ref="B61:J61" si="14">B62+B63+B64+B65+B66+B67</f>
        <v>-240996.99</v>
      </c>
      <c r="C61" s="37">
        <f t="shared" si="14"/>
        <v>-258464.13</v>
      </c>
      <c r="D61" s="37">
        <f t="shared" si="14"/>
        <v>-247246.86</v>
      </c>
      <c r="E61" s="37">
        <f t="shared" si="14"/>
        <v>-247691.56</v>
      </c>
      <c r="F61" s="37">
        <f t="shared" si="14"/>
        <v>-280897.69</v>
      </c>
      <c r="G61" s="37">
        <f t="shared" si="14"/>
        <v>-299878.87</v>
      </c>
      <c r="H61" s="37">
        <f t="shared" si="14"/>
        <v>-207567</v>
      </c>
      <c r="I61" s="37">
        <f t="shared" si="14"/>
        <v>-41784</v>
      </c>
      <c r="J61" s="37">
        <f t="shared" si="14"/>
        <v>-74040</v>
      </c>
      <c r="K61" s="37">
        <f>SUM(B61:J61)</f>
        <v>-1898567.1</v>
      </c>
    </row>
    <row r="62" spans="1:13" ht="18.75" customHeight="1">
      <c r="A62" s="12" t="s">
        <v>84</v>
      </c>
      <c r="B62" s="37">
        <f t="shared" ref="B62:J62" si="15">-ROUND(B9*$D$3,2)</f>
        <v>-187554</v>
      </c>
      <c r="C62" s="37">
        <f t="shared" si="15"/>
        <v>-252153</v>
      </c>
      <c r="D62" s="37">
        <f t="shared" si="15"/>
        <v>-232824</v>
      </c>
      <c r="E62" s="37">
        <f t="shared" si="15"/>
        <v>-162948</v>
      </c>
      <c r="F62" s="37">
        <f t="shared" si="15"/>
        <v>-203859</v>
      </c>
      <c r="G62" s="37">
        <f t="shared" si="15"/>
        <v>-234462</v>
      </c>
      <c r="H62" s="37">
        <f t="shared" si="15"/>
        <v>-207567</v>
      </c>
      <c r="I62" s="37">
        <f t="shared" si="15"/>
        <v>-41784</v>
      </c>
      <c r="J62" s="37">
        <f t="shared" si="15"/>
        <v>-74040</v>
      </c>
      <c r="K62" s="37">
        <f>SUM(B62:J62)</f>
        <v>-1597191</v>
      </c>
    </row>
    <row r="63" spans="1:13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f>SUM(B63:J63)</f>
        <v>0</v>
      </c>
    </row>
    <row r="64" spans="1:13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49">
        <v>-53442.99</v>
      </c>
      <c r="C66" s="49">
        <v>-6311.13</v>
      </c>
      <c r="D66" s="49">
        <v>-14422.86</v>
      </c>
      <c r="E66" s="49">
        <v>-84743.56</v>
      </c>
      <c r="F66" s="49">
        <v>-77038.69</v>
      </c>
      <c r="G66" s="49">
        <v>-65416.87</v>
      </c>
      <c r="H66" s="20">
        <v>0</v>
      </c>
      <c r="I66" s="20">
        <v>0</v>
      </c>
      <c r="J66" s="20">
        <v>0</v>
      </c>
      <c r="K66" s="37">
        <f>SUM(B66:J66)</f>
        <v>-301376.09999999998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6">SUM(B69:B92)</f>
        <v>-14814.51</v>
      </c>
      <c r="C68" s="37">
        <f t="shared" si="16"/>
        <v>-21702.09</v>
      </c>
      <c r="D68" s="37">
        <f t="shared" si="16"/>
        <v>-21536.14</v>
      </c>
      <c r="E68" s="37">
        <f t="shared" si="16"/>
        <v>-27179.829999999998</v>
      </c>
      <c r="F68" s="37">
        <f t="shared" si="16"/>
        <v>-20013.36</v>
      </c>
      <c r="G68" s="37">
        <f t="shared" si="16"/>
        <v>-29878.7</v>
      </c>
      <c r="H68" s="37">
        <f t="shared" si="16"/>
        <v>-14618.6</v>
      </c>
      <c r="I68" s="37">
        <f t="shared" si="16"/>
        <v>-23930.46</v>
      </c>
      <c r="J68" s="37">
        <f t="shared" si="16"/>
        <v>-4848.74</v>
      </c>
      <c r="K68" s="37">
        <f t="shared" ref="K68:K74" si="17">SUM(B68:J68)</f>
        <v>-178522.43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7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7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7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7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7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7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ref="K76:K90" si="18">SUM(B76:J76)</f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8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8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8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8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50">
        <v>20000</v>
      </c>
      <c r="J81" s="50">
        <v>20000</v>
      </c>
      <c r="K81" s="50">
        <f t="shared" si="18"/>
        <v>40000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8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8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8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8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8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8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8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8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8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-11439.63</v>
      </c>
      <c r="F92" s="20">
        <v>0</v>
      </c>
      <c r="G92" s="20">
        <v>0</v>
      </c>
      <c r="H92" s="20">
        <v>0</v>
      </c>
      <c r="I92" s="50">
        <v>-6809.75</v>
      </c>
      <c r="J92" s="50">
        <v>-13254.03</v>
      </c>
      <c r="K92" s="50">
        <f t="shared" ref="K92:K99" si="19">SUM(B92:J92)</f>
        <v>-31503.409999999996</v>
      </c>
      <c r="L92" s="61"/>
    </row>
    <row r="93" spans="1:12" ht="18.75" customHeight="1">
      <c r="A93" s="16" t="s">
        <v>128</v>
      </c>
      <c r="B93" s="50">
        <v>586740</v>
      </c>
      <c r="C93" s="20">
        <v>0</v>
      </c>
      <c r="D93" s="20">
        <v>0</v>
      </c>
      <c r="E93" s="20">
        <v>0</v>
      </c>
      <c r="F93" s="50">
        <v>255415.22</v>
      </c>
      <c r="G93" s="20">
        <v>0</v>
      </c>
      <c r="H93" s="50">
        <v>163321.5</v>
      </c>
      <c r="I93" s="20">
        <v>0</v>
      </c>
      <c r="J93" s="20">
        <v>0</v>
      </c>
      <c r="K93" s="50">
        <f t="shared" si="19"/>
        <v>1005476.72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si="19"/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9"/>
        <v>0</v>
      </c>
      <c r="L95" s="57"/>
    </row>
    <row r="96" spans="1:12" ht="18.75" customHeight="1">
      <c r="A96" s="16" t="s">
        <v>92</v>
      </c>
      <c r="B96" s="25">
        <f t="shared" ref="B96:J96" si="20">+B97+B98</f>
        <v>1701570.75</v>
      </c>
      <c r="C96" s="25">
        <f t="shared" si="20"/>
        <v>1792922.1399999997</v>
      </c>
      <c r="D96" s="25">
        <f t="shared" si="20"/>
        <v>2125484.25</v>
      </c>
      <c r="E96" s="25">
        <f t="shared" si="20"/>
        <v>1103397.3699999999</v>
      </c>
      <c r="F96" s="25">
        <f t="shared" si="20"/>
        <v>1862666.9999999998</v>
      </c>
      <c r="G96" s="25">
        <f t="shared" si="20"/>
        <v>2160223.1799999997</v>
      </c>
      <c r="H96" s="25">
        <f t="shared" si="20"/>
        <v>1275859.27</v>
      </c>
      <c r="I96" s="25">
        <f t="shared" si="20"/>
        <v>474742.14999999997</v>
      </c>
      <c r="J96" s="25">
        <f t="shared" si="20"/>
        <v>661559.87</v>
      </c>
      <c r="K96" s="50">
        <f t="shared" si="19"/>
        <v>13158425.979999999</v>
      </c>
      <c r="L96" s="57"/>
    </row>
    <row r="97" spans="1:12" ht="18.75" customHeight="1">
      <c r="A97" s="16" t="s">
        <v>91</v>
      </c>
      <c r="B97" s="25">
        <f t="shared" ref="B97:J97" si="21">+B48+B61+B68+B93</f>
        <v>1686560.42</v>
      </c>
      <c r="C97" s="25">
        <f t="shared" si="21"/>
        <v>1772914.2499999998</v>
      </c>
      <c r="D97" s="25">
        <f t="shared" si="21"/>
        <v>2105221.34</v>
      </c>
      <c r="E97" s="25">
        <f t="shared" si="21"/>
        <v>1084510.8499999999</v>
      </c>
      <c r="F97" s="25">
        <f t="shared" si="21"/>
        <v>1844258.2999999998</v>
      </c>
      <c r="G97" s="25">
        <f t="shared" si="21"/>
        <v>2135282.2199999997</v>
      </c>
      <c r="H97" s="25">
        <f t="shared" si="21"/>
        <v>1260409.4099999999</v>
      </c>
      <c r="I97" s="25">
        <f t="shared" si="21"/>
        <v>474742.14999999997</v>
      </c>
      <c r="J97" s="25">
        <f t="shared" si="21"/>
        <v>649972.96</v>
      </c>
      <c r="K97" s="50">
        <f t="shared" si="19"/>
        <v>13013871.899999999</v>
      </c>
      <c r="L97" s="57"/>
    </row>
    <row r="98" spans="1:12" ht="18" customHeight="1">
      <c r="A98" s="16" t="s">
        <v>95</v>
      </c>
      <c r="B98" s="25">
        <f t="shared" ref="B98:J98" si="22">IF(+B56+B94+B99&lt;0,0,(B56+B94+B99))</f>
        <v>15010.33</v>
      </c>
      <c r="C98" s="25">
        <f t="shared" si="22"/>
        <v>20007.89</v>
      </c>
      <c r="D98" s="25">
        <f t="shared" si="22"/>
        <v>20262.91</v>
      </c>
      <c r="E98" s="25">
        <f t="shared" si="22"/>
        <v>18886.52</v>
      </c>
      <c r="F98" s="25">
        <f t="shared" si="22"/>
        <v>18408.7</v>
      </c>
      <c r="G98" s="25">
        <f t="shared" si="22"/>
        <v>24940.959999999999</v>
      </c>
      <c r="H98" s="25">
        <f t="shared" si="22"/>
        <v>15449.86</v>
      </c>
      <c r="I98" s="20">
        <f t="shared" si="22"/>
        <v>0</v>
      </c>
      <c r="J98" s="25">
        <f t="shared" si="22"/>
        <v>11586.91</v>
      </c>
      <c r="K98" s="50">
        <f t="shared" si="19"/>
        <v>144554.07999999999</v>
      </c>
    </row>
    <row r="99" spans="1:12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19"/>
        <v>0</v>
      </c>
    </row>
    <row r="100" spans="1:12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2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2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2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2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13158426.010000002</v>
      </c>
    </row>
    <row r="105" spans="1:12" ht="18.75" customHeight="1">
      <c r="A105" s="27" t="s">
        <v>79</v>
      </c>
      <c r="B105" s="28">
        <v>139787.76999999999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ref="K105:K122" si="23">SUM(B105:J105)</f>
        <v>139787.76999999999</v>
      </c>
    </row>
    <row r="106" spans="1:12" ht="18.75" customHeight="1">
      <c r="A106" s="27" t="s">
        <v>80</v>
      </c>
      <c r="B106" s="28">
        <v>1561782.98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3"/>
        <v>1561782.98</v>
      </c>
    </row>
    <row r="107" spans="1:12" ht="18.75" customHeight="1">
      <c r="A107" s="27" t="s">
        <v>81</v>
      </c>
      <c r="B107" s="42">
        <v>0</v>
      </c>
      <c r="C107" s="28">
        <f>+C96</f>
        <v>1792922.1399999997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3"/>
        <v>1792922.1399999997</v>
      </c>
    </row>
    <row r="108" spans="1:12" ht="18.75" customHeight="1">
      <c r="A108" s="27" t="s">
        <v>82</v>
      </c>
      <c r="B108" s="42">
        <v>0</v>
      </c>
      <c r="C108" s="42">
        <v>0</v>
      </c>
      <c r="D108" s="28">
        <f>+D96</f>
        <v>2125484.25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3"/>
        <v>2125484.25</v>
      </c>
    </row>
    <row r="109" spans="1:12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1103397.3699999999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3"/>
        <v>1103397.3699999999</v>
      </c>
    </row>
    <row r="110" spans="1:12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197452.09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3"/>
        <v>197452.09</v>
      </c>
    </row>
    <row r="111" spans="1:12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301282.21999999997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3"/>
        <v>301282.21999999997</v>
      </c>
    </row>
    <row r="112" spans="1:12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642038.17000000004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3"/>
        <v>642038.17000000004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721894.53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3"/>
        <v>721894.53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607761.56999999995</v>
      </c>
      <c r="H114" s="42">
        <v>0</v>
      </c>
      <c r="I114" s="42">
        <v>0</v>
      </c>
      <c r="J114" s="42">
        <v>0</v>
      </c>
      <c r="K114" s="43">
        <f t="shared" si="23"/>
        <v>607761.56999999995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50480.33</v>
      </c>
      <c r="H115" s="42">
        <v>0</v>
      </c>
      <c r="I115" s="42">
        <v>0</v>
      </c>
      <c r="J115" s="42">
        <v>0</v>
      </c>
      <c r="K115" s="43">
        <f t="shared" si="23"/>
        <v>50480.33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349352.3</v>
      </c>
      <c r="H116" s="42">
        <v>0</v>
      </c>
      <c r="I116" s="42">
        <v>0</v>
      </c>
      <c r="J116" s="42">
        <v>0</v>
      </c>
      <c r="K116" s="43">
        <f t="shared" si="23"/>
        <v>349352.3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314094.39</v>
      </c>
      <c r="H117" s="42">
        <v>0</v>
      </c>
      <c r="I117" s="42">
        <v>0</v>
      </c>
      <c r="J117" s="42">
        <v>0</v>
      </c>
      <c r="K117" s="43">
        <f t="shared" si="23"/>
        <v>314094.39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838534.6</v>
      </c>
      <c r="H118" s="42">
        <v>0</v>
      </c>
      <c r="I118" s="42">
        <v>0</v>
      </c>
      <c r="J118" s="42">
        <v>0</v>
      </c>
      <c r="K118" s="43">
        <f t="shared" si="23"/>
        <v>838534.6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468323.39</v>
      </c>
      <c r="I119" s="42">
        <v>0</v>
      </c>
      <c r="J119" s="42">
        <v>0</v>
      </c>
      <c r="K119" s="43">
        <f t="shared" si="23"/>
        <v>468323.39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807535.89</v>
      </c>
      <c r="I120" s="42">
        <v>0</v>
      </c>
      <c r="J120" s="42">
        <v>0</v>
      </c>
      <c r="K120" s="43">
        <f t="shared" si="23"/>
        <v>807535.89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474742.15</v>
      </c>
      <c r="J121" s="42">
        <v>0</v>
      </c>
      <c r="K121" s="43">
        <f t="shared" si="23"/>
        <v>474742.15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661559.87</v>
      </c>
      <c r="K122" s="46">
        <f t="shared" si="23"/>
        <v>661559.87</v>
      </c>
    </row>
    <row r="123" spans="1:11" ht="18.75" customHeight="1">
      <c r="A123" s="41" t="s">
        <v>129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41" t="s">
        <v>140</v>
      </c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opLeftCell="A109" zoomScaleNormal="100" zoomScaleSheetLayoutView="70" workbookViewId="0">
      <selection activeCell="A118" sqref="A118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3" ht="21">
      <c r="A2" s="68" t="s">
        <v>147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9" t="s">
        <v>15</v>
      </c>
      <c r="B4" s="70" t="s">
        <v>118</v>
      </c>
      <c r="C4" s="71"/>
      <c r="D4" s="71"/>
      <c r="E4" s="71"/>
      <c r="F4" s="71"/>
      <c r="G4" s="71"/>
      <c r="H4" s="71"/>
      <c r="I4" s="71"/>
      <c r="J4" s="72"/>
      <c r="K4" s="73" t="s">
        <v>16</v>
      </c>
    </row>
    <row r="5" spans="1:13" ht="38.25">
      <c r="A5" s="69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4" t="s">
        <v>117</v>
      </c>
      <c r="J5" s="74" t="s">
        <v>116</v>
      </c>
      <c r="K5" s="69"/>
    </row>
    <row r="6" spans="1:13" ht="18.75" customHeight="1">
      <c r="A6" s="6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5"/>
      <c r="J6" s="75"/>
      <c r="K6" s="69"/>
    </row>
    <row r="7" spans="1:13" ht="17.25" customHeight="1">
      <c r="A7" s="8" t="s">
        <v>30</v>
      </c>
      <c r="B7" s="9">
        <f t="shared" ref="B7:K7" si="0">+B8+B20+B24+B27</f>
        <v>607418</v>
      </c>
      <c r="C7" s="9">
        <f t="shared" si="0"/>
        <v>760514</v>
      </c>
      <c r="D7" s="9">
        <f t="shared" si="0"/>
        <v>798133</v>
      </c>
      <c r="E7" s="9">
        <f t="shared" si="0"/>
        <v>561665</v>
      </c>
      <c r="F7" s="9">
        <f t="shared" si="0"/>
        <v>799824</v>
      </c>
      <c r="G7" s="9">
        <f t="shared" si="0"/>
        <v>1214121</v>
      </c>
      <c r="H7" s="9">
        <f t="shared" si="0"/>
        <v>570479</v>
      </c>
      <c r="I7" s="9">
        <f t="shared" si="0"/>
        <v>129686</v>
      </c>
      <c r="J7" s="9">
        <f t="shared" si="0"/>
        <v>291192</v>
      </c>
      <c r="K7" s="9">
        <f t="shared" si="0"/>
        <v>5733032</v>
      </c>
      <c r="L7" s="55"/>
    </row>
    <row r="8" spans="1:13" ht="17.25" customHeight="1">
      <c r="A8" s="10" t="s">
        <v>125</v>
      </c>
      <c r="B8" s="11">
        <f t="shared" ref="B8:J8" si="1">B9+B12+B16</f>
        <v>360909</v>
      </c>
      <c r="C8" s="11">
        <f t="shared" si="1"/>
        <v>459102</v>
      </c>
      <c r="D8" s="11">
        <f t="shared" si="1"/>
        <v>454440</v>
      </c>
      <c r="E8" s="11">
        <f t="shared" si="1"/>
        <v>333399</v>
      </c>
      <c r="F8" s="11">
        <f t="shared" si="1"/>
        <v>449207</v>
      </c>
      <c r="G8" s="11">
        <f t="shared" si="1"/>
        <v>660563</v>
      </c>
      <c r="H8" s="11">
        <f t="shared" si="1"/>
        <v>352609</v>
      </c>
      <c r="I8" s="11">
        <f t="shared" si="1"/>
        <v>70510</v>
      </c>
      <c r="J8" s="11">
        <f t="shared" si="1"/>
        <v>163427</v>
      </c>
      <c r="K8" s="11">
        <f t="shared" ref="K8:K27" si="2">SUM(B8:J8)</f>
        <v>3304166</v>
      </c>
    </row>
    <row r="9" spans="1:13" ht="17.25" customHeight="1">
      <c r="A9" s="15" t="s">
        <v>17</v>
      </c>
      <c r="B9" s="13">
        <f t="shared" ref="B9:J9" si="3">+B10+B11</f>
        <v>57214</v>
      </c>
      <c r="C9" s="13">
        <f t="shared" si="3"/>
        <v>73282</v>
      </c>
      <c r="D9" s="13">
        <f t="shared" si="3"/>
        <v>68583</v>
      </c>
      <c r="E9" s="13">
        <f t="shared" si="3"/>
        <v>50904</v>
      </c>
      <c r="F9" s="13">
        <f t="shared" si="3"/>
        <v>62824</v>
      </c>
      <c r="G9" s="13">
        <f t="shared" si="3"/>
        <v>71404</v>
      </c>
      <c r="H9" s="13">
        <f t="shared" si="3"/>
        <v>67030</v>
      </c>
      <c r="I9" s="13">
        <f t="shared" si="3"/>
        <v>13124</v>
      </c>
      <c r="J9" s="13">
        <f t="shared" si="3"/>
        <v>21362</v>
      </c>
      <c r="K9" s="11">
        <f t="shared" si="2"/>
        <v>485727</v>
      </c>
    </row>
    <row r="10" spans="1:13" ht="17.25" customHeight="1">
      <c r="A10" s="31" t="s">
        <v>18</v>
      </c>
      <c r="B10" s="13">
        <v>57214</v>
      </c>
      <c r="C10" s="13">
        <v>73282</v>
      </c>
      <c r="D10" s="13">
        <v>68583</v>
      </c>
      <c r="E10" s="13">
        <v>50904</v>
      </c>
      <c r="F10" s="13">
        <v>62824</v>
      </c>
      <c r="G10" s="13">
        <v>71404</v>
      </c>
      <c r="H10" s="13">
        <v>67030</v>
      </c>
      <c r="I10" s="13">
        <v>13124</v>
      </c>
      <c r="J10" s="13">
        <v>21362</v>
      </c>
      <c r="K10" s="11">
        <f t="shared" si="2"/>
        <v>485727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 t="shared" si="2"/>
        <v>0</v>
      </c>
    </row>
    <row r="12" spans="1:13" ht="17.25" customHeight="1">
      <c r="A12" s="15" t="s">
        <v>31</v>
      </c>
      <c r="B12" s="17">
        <f t="shared" ref="B12:J12" si="4">SUM(B13:B15)</f>
        <v>301374</v>
      </c>
      <c r="C12" s="17">
        <f t="shared" si="4"/>
        <v>382481</v>
      </c>
      <c r="D12" s="17">
        <f t="shared" si="4"/>
        <v>382990</v>
      </c>
      <c r="E12" s="17">
        <f t="shared" si="4"/>
        <v>280204</v>
      </c>
      <c r="F12" s="17">
        <f t="shared" si="4"/>
        <v>383172</v>
      </c>
      <c r="G12" s="17">
        <f t="shared" si="4"/>
        <v>584271</v>
      </c>
      <c r="H12" s="17">
        <f t="shared" si="4"/>
        <v>283065</v>
      </c>
      <c r="I12" s="17">
        <f t="shared" si="4"/>
        <v>56794</v>
      </c>
      <c r="J12" s="17">
        <f t="shared" si="4"/>
        <v>141025</v>
      </c>
      <c r="K12" s="11">
        <f t="shared" si="2"/>
        <v>2795376</v>
      </c>
    </row>
    <row r="13" spans="1:13" ht="17.25" customHeight="1">
      <c r="A13" s="14" t="s">
        <v>20</v>
      </c>
      <c r="B13" s="13">
        <v>148546</v>
      </c>
      <c r="C13" s="13">
        <v>202371</v>
      </c>
      <c r="D13" s="13">
        <v>208215</v>
      </c>
      <c r="E13" s="13">
        <v>146992</v>
      </c>
      <c r="F13" s="13">
        <v>200299</v>
      </c>
      <c r="G13" s="13">
        <v>292199</v>
      </c>
      <c r="H13" s="13">
        <v>139149</v>
      </c>
      <c r="I13" s="13">
        <v>32617</v>
      </c>
      <c r="J13" s="13">
        <v>76172</v>
      </c>
      <c r="K13" s="11">
        <f t="shared" si="2"/>
        <v>1446560</v>
      </c>
      <c r="L13" s="55"/>
      <c r="M13" s="56"/>
    </row>
    <row r="14" spans="1:13" ht="17.25" customHeight="1">
      <c r="A14" s="14" t="s">
        <v>21</v>
      </c>
      <c r="B14" s="13">
        <v>139489</v>
      </c>
      <c r="C14" s="13">
        <v>161386</v>
      </c>
      <c r="D14" s="13">
        <v>156826</v>
      </c>
      <c r="E14" s="13">
        <v>121352</v>
      </c>
      <c r="F14" s="13">
        <v>167039</v>
      </c>
      <c r="G14" s="13">
        <v>272439</v>
      </c>
      <c r="H14" s="13">
        <v>130482</v>
      </c>
      <c r="I14" s="13">
        <v>20958</v>
      </c>
      <c r="J14" s="13">
        <v>58112</v>
      </c>
      <c r="K14" s="11">
        <f t="shared" si="2"/>
        <v>1228083</v>
      </c>
      <c r="L14" s="55"/>
    </row>
    <row r="15" spans="1:13" ht="17.25" customHeight="1">
      <c r="A15" s="14" t="s">
        <v>22</v>
      </c>
      <c r="B15" s="13">
        <v>13339</v>
      </c>
      <c r="C15" s="13">
        <v>18724</v>
      </c>
      <c r="D15" s="13">
        <v>17949</v>
      </c>
      <c r="E15" s="13">
        <v>11860</v>
      </c>
      <c r="F15" s="13">
        <v>15834</v>
      </c>
      <c r="G15" s="13">
        <v>19633</v>
      </c>
      <c r="H15" s="13">
        <v>13434</v>
      </c>
      <c r="I15" s="13">
        <v>3219</v>
      </c>
      <c r="J15" s="13">
        <v>6741</v>
      </c>
      <c r="K15" s="11">
        <f t="shared" si="2"/>
        <v>120733</v>
      </c>
    </row>
    <row r="16" spans="1:13" ht="17.25" customHeight="1">
      <c r="A16" s="15" t="s">
        <v>121</v>
      </c>
      <c r="B16" s="13">
        <f t="shared" ref="B16:J16" si="5">B17+B18+B19</f>
        <v>2321</v>
      </c>
      <c r="C16" s="13">
        <f t="shared" si="5"/>
        <v>3339</v>
      </c>
      <c r="D16" s="13">
        <f t="shared" si="5"/>
        <v>2867</v>
      </c>
      <c r="E16" s="13">
        <f t="shared" si="5"/>
        <v>2291</v>
      </c>
      <c r="F16" s="13">
        <f t="shared" si="5"/>
        <v>3211</v>
      </c>
      <c r="G16" s="13">
        <f t="shared" si="5"/>
        <v>4888</v>
      </c>
      <c r="H16" s="13">
        <f t="shared" si="5"/>
        <v>2514</v>
      </c>
      <c r="I16" s="13">
        <f t="shared" si="5"/>
        <v>592</v>
      </c>
      <c r="J16" s="13">
        <f t="shared" si="5"/>
        <v>1040</v>
      </c>
      <c r="K16" s="11">
        <f t="shared" si="2"/>
        <v>23063</v>
      </c>
    </row>
    <row r="17" spans="1:12" ht="17.25" customHeight="1">
      <c r="A17" s="14" t="s">
        <v>122</v>
      </c>
      <c r="B17" s="13">
        <v>2281</v>
      </c>
      <c r="C17" s="13">
        <v>3252</v>
      </c>
      <c r="D17" s="13">
        <v>2783</v>
      </c>
      <c r="E17" s="13">
        <v>2216</v>
      </c>
      <c r="F17" s="13">
        <v>3092</v>
      </c>
      <c r="G17" s="13">
        <v>4750</v>
      </c>
      <c r="H17" s="13">
        <v>2456</v>
      </c>
      <c r="I17" s="13">
        <v>579</v>
      </c>
      <c r="J17" s="13">
        <v>1020</v>
      </c>
      <c r="K17" s="11">
        <f t="shared" si="2"/>
        <v>22429</v>
      </c>
    </row>
    <row r="18" spans="1:12" ht="17.25" customHeight="1">
      <c r="A18" s="14" t="s">
        <v>123</v>
      </c>
      <c r="B18" s="13">
        <v>28</v>
      </c>
      <c r="C18" s="13">
        <v>74</v>
      </c>
      <c r="D18" s="13">
        <v>70</v>
      </c>
      <c r="E18" s="13">
        <v>68</v>
      </c>
      <c r="F18" s="13">
        <v>104</v>
      </c>
      <c r="G18" s="13">
        <v>131</v>
      </c>
      <c r="H18" s="13">
        <v>46</v>
      </c>
      <c r="I18" s="13">
        <v>9</v>
      </c>
      <c r="J18" s="13">
        <v>17</v>
      </c>
      <c r="K18" s="11">
        <f t="shared" si="2"/>
        <v>547</v>
      </c>
    </row>
    <row r="19" spans="1:12" ht="17.25" customHeight="1">
      <c r="A19" s="14" t="s">
        <v>124</v>
      </c>
      <c r="B19" s="13">
        <v>12</v>
      </c>
      <c r="C19" s="13">
        <v>13</v>
      </c>
      <c r="D19" s="13">
        <v>14</v>
      </c>
      <c r="E19" s="13">
        <v>7</v>
      </c>
      <c r="F19" s="13">
        <v>15</v>
      </c>
      <c r="G19" s="13">
        <v>7</v>
      </c>
      <c r="H19" s="13">
        <v>12</v>
      </c>
      <c r="I19" s="13">
        <v>4</v>
      </c>
      <c r="J19" s="11">
        <v>3</v>
      </c>
      <c r="K19" s="11">
        <f t="shared" si="2"/>
        <v>87</v>
      </c>
    </row>
    <row r="20" spans="1:12" ht="17.25" customHeight="1">
      <c r="A20" s="16" t="s">
        <v>23</v>
      </c>
      <c r="B20" s="11">
        <f t="shared" ref="B20:J20" si="6">+B21+B22+B23</f>
        <v>204713</v>
      </c>
      <c r="C20" s="11">
        <f t="shared" si="6"/>
        <v>237235</v>
      </c>
      <c r="D20" s="11">
        <f t="shared" si="6"/>
        <v>264667</v>
      </c>
      <c r="E20" s="11">
        <f t="shared" si="6"/>
        <v>178662</v>
      </c>
      <c r="F20" s="11">
        <f t="shared" si="6"/>
        <v>288866</v>
      </c>
      <c r="G20" s="11">
        <f t="shared" si="6"/>
        <v>487182</v>
      </c>
      <c r="H20" s="11">
        <f t="shared" si="6"/>
        <v>177173</v>
      </c>
      <c r="I20" s="11">
        <f t="shared" si="6"/>
        <v>44388</v>
      </c>
      <c r="J20" s="11">
        <f t="shared" si="6"/>
        <v>94203</v>
      </c>
      <c r="K20" s="11">
        <f t="shared" si="2"/>
        <v>1977089</v>
      </c>
    </row>
    <row r="21" spans="1:12" ht="17.25" customHeight="1">
      <c r="A21" s="12" t="s">
        <v>24</v>
      </c>
      <c r="B21" s="13">
        <v>114410</v>
      </c>
      <c r="C21" s="13">
        <v>145328</v>
      </c>
      <c r="D21" s="13">
        <v>162993</v>
      </c>
      <c r="E21" s="13">
        <v>107139</v>
      </c>
      <c r="F21" s="13">
        <v>170466</v>
      </c>
      <c r="G21" s="13">
        <v>270509</v>
      </c>
      <c r="H21" s="13">
        <v>105251</v>
      </c>
      <c r="I21" s="13">
        <v>28614</v>
      </c>
      <c r="J21" s="13">
        <v>56919</v>
      </c>
      <c r="K21" s="11">
        <f t="shared" si="2"/>
        <v>1161629</v>
      </c>
      <c r="L21" s="55"/>
    </row>
    <row r="22" spans="1:12" ht="17.25" customHeight="1">
      <c r="A22" s="12" t="s">
        <v>25</v>
      </c>
      <c r="B22" s="13">
        <v>83103</v>
      </c>
      <c r="C22" s="13">
        <v>83241</v>
      </c>
      <c r="D22" s="13">
        <v>91902</v>
      </c>
      <c r="E22" s="13">
        <v>65803</v>
      </c>
      <c r="F22" s="13">
        <v>109346</v>
      </c>
      <c r="G22" s="13">
        <v>203094</v>
      </c>
      <c r="H22" s="13">
        <v>65937</v>
      </c>
      <c r="I22" s="13">
        <v>14072</v>
      </c>
      <c r="J22" s="13">
        <v>33585</v>
      </c>
      <c r="K22" s="11">
        <f t="shared" si="2"/>
        <v>750083</v>
      </c>
      <c r="L22" s="55"/>
    </row>
    <row r="23" spans="1:12" ht="17.25" customHeight="1">
      <c r="A23" s="12" t="s">
        <v>26</v>
      </c>
      <c r="B23" s="13">
        <v>7200</v>
      </c>
      <c r="C23" s="13">
        <v>8666</v>
      </c>
      <c r="D23" s="13">
        <v>9772</v>
      </c>
      <c r="E23" s="13">
        <v>5720</v>
      </c>
      <c r="F23" s="13">
        <v>9054</v>
      </c>
      <c r="G23" s="13">
        <v>13579</v>
      </c>
      <c r="H23" s="13">
        <v>5985</v>
      </c>
      <c r="I23" s="13">
        <v>1702</v>
      </c>
      <c r="J23" s="13">
        <v>3699</v>
      </c>
      <c r="K23" s="11">
        <f t="shared" si="2"/>
        <v>65377</v>
      </c>
    </row>
    <row r="24" spans="1:12" ht="17.25" customHeight="1">
      <c r="A24" s="16" t="s">
        <v>27</v>
      </c>
      <c r="B24" s="13">
        <v>41796</v>
      </c>
      <c r="C24" s="13">
        <v>64177</v>
      </c>
      <c r="D24" s="13">
        <v>79026</v>
      </c>
      <c r="E24" s="13">
        <v>49604</v>
      </c>
      <c r="F24" s="13">
        <v>61751</v>
      </c>
      <c r="G24" s="13">
        <v>66376</v>
      </c>
      <c r="H24" s="13">
        <v>33142</v>
      </c>
      <c r="I24" s="13">
        <v>14788</v>
      </c>
      <c r="J24" s="13">
        <v>33562</v>
      </c>
      <c r="K24" s="11">
        <f t="shared" si="2"/>
        <v>444222</v>
      </c>
    </row>
    <row r="25" spans="1:12" ht="17.25" customHeight="1">
      <c r="A25" s="12" t="s">
        <v>28</v>
      </c>
      <c r="B25" s="13">
        <v>26749</v>
      </c>
      <c r="C25" s="13">
        <v>41073</v>
      </c>
      <c r="D25" s="13">
        <v>50577</v>
      </c>
      <c r="E25" s="13">
        <v>31747</v>
      </c>
      <c r="F25" s="13">
        <v>39521</v>
      </c>
      <c r="G25" s="13">
        <v>42481</v>
      </c>
      <c r="H25" s="13">
        <v>21211</v>
      </c>
      <c r="I25" s="13">
        <v>9464</v>
      </c>
      <c r="J25" s="13">
        <v>21480</v>
      </c>
      <c r="K25" s="11">
        <f t="shared" si="2"/>
        <v>284303</v>
      </c>
      <c r="L25" s="55"/>
    </row>
    <row r="26" spans="1:12" ht="17.25" customHeight="1">
      <c r="A26" s="12" t="s">
        <v>29</v>
      </c>
      <c r="B26" s="13">
        <v>15047</v>
      </c>
      <c r="C26" s="13">
        <v>23104</v>
      </c>
      <c r="D26" s="13">
        <v>28449</v>
      </c>
      <c r="E26" s="13">
        <v>17857</v>
      </c>
      <c r="F26" s="13">
        <v>22230</v>
      </c>
      <c r="G26" s="13">
        <v>23895</v>
      </c>
      <c r="H26" s="13">
        <v>11931</v>
      </c>
      <c r="I26" s="13">
        <v>5324</v>
      </c>
      <c r="J26" s="13">
        <v>12082</v>
      </c>
      <c r="K26" s="11">
        <f t="shared" si="2"/>
        <v>159919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7555</v>
      </c>
      <c r="I27" s="11">
        <v>0</v>
      </c>
      <c r="J27" s="11">
        <v>0</v>
      </c>
      <c r="K27" s="11">
        <f t="shared" si="2"/>
        <v>7555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 t="shared" ref="B29:J29" si="7">SUM(B30:B33)</f>
        <v>2.2709000000000001</v>
      </c>
      <c r="C29" s="34">
        <f t="shared" si="7"/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11000.95</v>
      </c>
      <c r="I35" s="20">
        <v>0</v>
      </c>
      <c r="J35" s="20">
        <v>0</v>
      </c>
      <c r="K35" s="24">
        <f>SUM(B35:J35)</f>
        <v>11000.95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5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 t="shared" si="8"/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 t="shared" ref="B47:J47" si="9">+B48+B56</f>
        <v>1394395.87</v>
      </c>
      <c r="C47" s="23">
        <f t="shared" si="9"/>
        <v>1989848.89</v>
      </c>
      <c r="D47" s="23">
        <f t="shared" si="9"/>
        <v>2368849.08</v>
      </c>
      <c r="E47" s="23">
        <f t="shared" si="9"/>
        <v>1411815.72</v>
      </c>
      <c r="F47" s="23">
        <f t="shared" si="9"/>
        <v>1944064.96</v>
      </c>
      <c r="G47" s="23">
        <f t="shared" si="9"/>
        <v>2539506.96</v>
      </c>
      <c r="H47" s="23">
        <f t="shared" si="9"/>
        <v>1381224.34</v>
      </c>
      <c r="I47" s="23">
        <f t="shared" si="9"/>
        <v>546691.32999999996</v>
      </c>
      <c r="J47" s="23">
        <f t="shared" si="9"/>
        <v>739421.31</v>
      </c>
      <c r="K47" s="23">
        <f t="shared" ref="K47:K56" si="10">SUM(B47:J47)</f>
        <v>14315818.460000001</v>
      </c>
    </row>
    <row r="48" spans="1:11" ht="17.25" customHeight="1">
      <c r="A48" s="16" t="s">
        <v>48</v>
      </c>
      <c r="B48" s="24">
        <f t="shared" ref="B48:J48" si="11">SUM(B49:B55)</f>
        <v>1379385.54</v>
      </c>
      <c r="C48" s="24">
        <f t="shared" si="11"/>
        <v>1969841</v>
      </c>
      <c r="D48" s="24">
        <f t="shared" si="11"/>
        <v>2348586.17</v>
      </c>
      <c r="E48" s="24">
        <f t="shared" si="11"/>
        <v>1392929.2</v>
      </c>
      <c r="F48" s="24">
        <f t="shared" si="11"/>
        <v>1925656.26</v>
      </c>
      <c r="G48" s="24">
        <f t="shared" si="11"/>
        <v>2514566</v>
      </c>
      <c r="H48" s="24">
        <f t="shared" si="11"/>
        <v>1365774.48</v>
      </c>
      <c r="I48" s="24">
        <f t="shared" si="11"/>
        <v>546691.32999999996</v>
      </c>
      <c r="J48" s="24">
        <f t="shared" si="11"/>
        <v>727834.4</v>
      </c>
      <c r="K48" s="24">
        <f t="shared" si="10"/>
        <v>14171264.380000001</v>
      </c>
    </row>
    <row r="49" spans="1:11" ht="17.25" customHeight="1">
      <c r="A49" s="36" t="s">
        <v>49</v>
      </c>
      <c r="B49" s="24">
        <f t="shared" ref="B49:J49" si="12">ROUND(B30*B7,2)</f>
        <v>1379385.54</v>
      </c>
      <c r="C49" s="24">
        <f t="shared" si="12"/>
        <v>1965472.38</v>
      </c>
      <c r="D49" s="24">
        <f t="shared" si="12"/>
        <v>2348586.17</v>
      </c>
      <c r="E49" s="24">
        <f t="shared" si="12"/>
        <v>1392929.2</v>
      </c>
      <c r="F49" s="24">
        <f t="shared" si="12"/>
        <v>1925656.26</v>
      </c>
      <c r="G49" s="24">
        <f t="shared" si="12"/>
        <v>2514566</v>
      </c>
      <c r="H49" s="24">
        <f t="shared" si="12"/>
        <v>1354773.53</v>
      </c>
      <c r="I49" s="24">
        <f t="shared" si="12"/>
        <v>546691.32999999996</v>
      </c>
      <c r="J49" s="24">
        <f t="shared" si="12"/>
        <v>727834.4</v>
      </c>
      <c r="K49" s="24">
        <f t="shared" si="10"/>
        <v>14155894.810000001</v>
      </c>
    </row>
    <row r="50" spans="1:11" ht="17.25" customHeight="1">
      <c r="A50" s="36" t="s">
        <v>50</v>
      </c>
      <c r="B50" s="20">
        <v>0</v>
      </c>
      <c r="C50" s="24">
        <f>ROUND(C31*C7,2)</f>
        <v>4368.62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0"/>
        <v>4368.62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0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11000.95</v>
      </c>
      <c r="I53" s="33">
        <f>+I35</f>
        <v>0</v>
      </c>
      <c r="J53" s="33">
        <f>+J35</f>
        <v>0</v>
      </c>
      <c r="K53" s="24">
        <f t="shared" si="10"/>
        <v>11000.95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0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0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18408.7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0"/>
        <v>144554.07999999999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-345212.08999999997</v>
      </c>
      <c r="C60" s="37">
        <f t="shared" si="13"/>
        <v>-248069.24</v>
      </c>
      <c r="D60" s="37">
        <f t="shared" si="13"/>
        <v>-287740.7</v>
      </c>
      <c r="E60" s="37">
        <f t="shared" si="13"/>
        <v>-394267.6</v>
      </c>
      <c r="F60" s="37">
        <f t="shared" si="13"/>
        <v>-446572.69999999995</v>
      </c>
      <c r="G60" s="37">
        <f t="shared" si="13"/>
        <v>-420075.60000000003</v>
      </c>
      <c r="H60" s="37">
        <f t="shared" si="13"/>
        <v>-215708.6</v>
      </c>
      <c r="I60" s="37">
        <f t="shared" si="13"/>
        <v>-63381.020000000004</v>
      </c>
      <c r="J60" s="37">
        <f t="shared" si="13"/>
        <v>-68916.350000000006</v>
      </c>
      <c r="K60" s="37">
        <f t="shared" ref="K60:K66" si="14">SUM(B60:J60)</f>
        <v>-2489943.9</v>
      </c>
    </row>
    <row r="61" spans="1:11" ht="18.75" customHeight="1">
      <c r="A61" s="16" t="s">
        <v>83</v>
      </c>
      <c r="B61" s="37">
        <f t="shared" ref="B61:J61" si="15">B62+B63+B64+B65+B66+B67</f>
        <v>-330397.57999999996</v>
      </c>
      <c r="C61" s="37">
        <f t="shared" si="15"/>
        <v>-226367.15</v>
      </c>
      <c r="D61" s="37">
        <f t="shared" si="15"/>
        <v>-266204.56</v>
      </c>
      <c r="E61" s="37">
        <f t="shared" si="15"/>
        <v>-366809.32999999996</v>
      </c>
      <c r="F61" s="37">
        <f t="shared" si="15"/>
        <v>-426559.33999999997</v>
      </c>
      <c r="G61" s="37">
        <f t="shared" si="15"/>
        <v>-390196.9</v>
      </c>
      <c r="H61" s="37">
        <f t="shared" si="15"/>
        <v>-201090</v>
      </c>
      <c r="I61" s="37">
        <f t="shared" si="15"/>
        <v>-39372</v>
      </c>
      <c r="J61" s="37">
        <f t="shared" si="15"/>
        <v>-64086</v>
      </c>
      <c r="K61" s="37">
        <f t="shared" si="14"/>
        <v>-2311082.86</v>
      </c>
    </row>
    <row r="62" spans="1:11" ht="18.75" customHeight="1">
      <c r="A62" s="12" t="s">
        <v>84</v>
      </c>
      <c r="B62" s="37">
        <f t="shared" ref="B62:J62" si="16">-ROUND(B9*$D$3,2)</f>
        <v>-171642</v>
      </c>
      <c r="C62" s="37">
        <f t="shared" si="16"/>
        <v>-219846</v>
      </c>
      <c r="D62" s="37">
        <f t="shared" si="16"/>
        <v>-205749</v>
      </c>
      <c r="E62" s="37">
        <f t="shared" si="16"/>
        <v>-152712</v>
      </c>
      <c r="F62" s="37">
        <f t="shared" si="16"/>
        <v>-188472</v>
      </c>
      <c r="G62" s="37">
        <f t="shared" si="16"/>
        <v>-214212</v>
      </c>
      <c r="H62" s="37">
        <f t="shared" si="16"/>
        <v>-201090</v>
      </c>
      <c r="I62" s="37">
        <f t="shared" si="16"/>
        <v>-39372</v>
      </c>
      <c r="J62" s="37">
        <f t="shared" si="16"/>
        <v>-64086</v>
      </c>
      <c r="K62" s="37">
        <f t="shared" si="14"/>
        <v>-1457181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f t="shared" si="14"/>
        <v>0</v>
      </c>
    </row>
    <row r="64" spans="1:11" ht="18.75" customHeight="1">
      <c r="A64" s="12" t="s">
        <v>59</v>
      </c>
      <c r="B64" s="49">
        <v>0</v>
      </c>
      <c r="C64" s="49">
        <v>0</v>
      </c>
      <c r="D64" s="20">
        <v>0</v>
      </c>
      <c r="E64" s="49">
        <v>0</v>
      </c>
      <c r="F64" s="49">
        <v>0</v>
      </c>
      <c r="G64" s="49">
        <v>0</v>
      </c>
      <c r="H64" s="20">
        <v>0</v>
      </c>
      <c r="I64" s="20">
        <v>0</v>
      </c>
      <c r="J64" s="20">
        <v>0</v>
      </c>
      <c r="K64" s="37">
        <f t="shared" si="14"/>
        <v>0</v>
      </c>
    </row>
    <row r="65" spans="1:11" ht="18.75" customHeight="1">
      <c r="A65" s="12" t="s">
        <v>60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20">
        <v>0</v>
      </c>
      <c r="I65" s="20">
        <v>0</v>
      </c>
      <c r="J65" s="20">
        <v>0</v>
      </c>
      <c r="K65" s="37">
        <f t="shared" si="14"/>
        <v>0</v>
      </c>
    </row>
    <row r="66" spans="1:11" ht="18.75" customHeight="1">
      <c r="A66" s="12" t="s">
        <v>61</v>
      </c>
      <c r="B66" s="49">
        <v>-158755.57999999999</v>
      </c>
      <c r="C66" s="49">
        <v>-6521.15</v>
      </c>
      <c r="D66" s="49">
        <v>-60455.56</v>
      </c>
      <c r="E66" s="49">
        <v>-214097.33</v>
      </c>
      <c r="F66" s="49">
        <v>-238087.34</v>
      </c>
      <c r="G66" s="49">
        <v>-175984.9</v>
      </c>
      <c r="H66" s="20">
        <v>0</v>
      </c>
      <c r="I66" s="20">
        <v>0</v>
      </c>
      <c r="J66" s="20">
        <v>0</v>
      </c>
      <c r="K66" s="37">
        <f t="shared" si="14"/>
        <v>-853901.86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7">SUM(B69:B92)</f>
        <v>-14814.51</v>
      </c>
      <c r="C68" s="37">
        <f t="shared" si="17"/>
        <v>-21702.09</v>
      </c>
      <c r="D68" s="37">
        <f t="shared" si="17"/>
        <v>-21536.14</v>
      </c>
      <c r="E68" s="37">
        <f t="shared" si="17"/>
        <v>-27458.269999999997</v>
      </c>
      <c r="F68" s="37">
        <f t="shared" si="17"/>
        <v>-20013.36</v>
      </c>
      <c r="G68" s="37">
        <f t="shared" si="17"/>
        <v>-29878.7</v>
      </c>
      <c r="H68" s="37">
        <f t="shared" si="17"/>
        <v>-14618.6</v>
      </c>
      <c r="I68" s="37">
        <f t="shared" si="17"/>
        <v>-24009.02</v>
      </c>
      <c r="J68" s="37">
        <f t="shared" si="17"/>
        <v>-4830.3499999999985</v>
      </c>
      <c r="K68" s="37">
        <f t="shared" ref="K68:K74" si="18">SUM(B68:J68)</f>
        <v>-178861.04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8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8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8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8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8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8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ref="K76:K90" si="19">SUM(B76:J76)</f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9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9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9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9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37">
        <v>20000</v>
      </c>
      <c r="J81" s="37">
        <v>20000</v>
      </c>
      <c r="K81" s="50">
        <f t="shared" si="19"/>
        <v>40000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9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9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9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9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9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9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9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9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9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-11718.07</v>
      </c>
      <c r="F92" s="20">
        <v>0</v>
      </c>
      <c r="G92" s="20">
        <v>0</v>
      </c>
      <c r="H92" s="20">
        <v>0</v>
      </c>
      <c r="I92" s="50">
        <v>-6888.31</v>
      </c>
      <c r="J92" s="50">
        <v>-13235.64</v>
      </c>
      <c r="K92" s="50">
        <f>SUM(B92:J92)</f>
        <v>-31842.02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99" si="20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20"/>
        <v>0</v>
      </c>
      <c r="L95" s="57"/>
    </row>
    <row r="96" spans="1:12" ht="18.75" customHeight="1">
      <c r="A96" s="16" t="s">
        <v>92</v>
      </c>
      <c r="B96" s="25">
        <f t="shared" ref="B96:J96" si="21">+B97+B98</f>
        <v>1049183.78</v>
      </c>
      <c r="C96" s="25">
        <f t="shared" si="21"/>
        <v>1741779.65</v>
      </c>
      <c r="D96" s="25">
        <f t="shared" si="21"/>
        <v>2081108.38</v>
      </c>
      <c r="E96" s="25">
        <f t="shared" si="21"/>
        <v>1017548.12</v>
      </c>
      <c r="F96" s="25">
        <f t="shared" si="21"/>
        <v>1497492.2599999998</v>
      </c>
      <c r="G96" s="25">
        <f t="shared" si="21"/>
        <v>2119431.3600000003</v>
      </c>
      <c r="H96" s="25">
        <f t="shared" si="21"/>
        <v>1165515.74</v>
      </c>
      <c r="I96" s="25">
        <f t="shared" si="21"/>
        <v>483310.30999999994</v>
      </c>
      <c r="J96" s="25">
        <f t="shared" si="21"/>
        <v>670504.96000000008</v>
      </c>
      <c r="K96" s="50">
        <f t="shared" si="20"/>
        <v>11825874.560000002</v>
      </c>
      <c r="L96" s="57"/>
    </row>
    <row r="97" spans="1:12" ht="18.75" customHeight="1">
      <c r="A97" s="16" t="s">
        <v>91</v>
      </c>
      <c r="B97" s="25">
        <f t="shared" ref="B97:J97" si="22">+B48+B61+B68+B93</f>
        <v>1034173.45</v>
      </c>
      <c r="C97" s="25">
        <f t="shared" si="22"/>
        <v>1721771.76</v>
      </c>
      <c r="D97" s="25">
        <f t="shared" si="22"/>
        <v>2060845.47</v>
      </c>
      <c r="E97" s="25">
        <f t="shared" si="22"/>
        <v>998661.6</v>
      </c>
      <c r="F97" s="25">
        <f t="shared" si="22"/>
        <v>1479083.5599999998</v>
      </c>
      <c r="G97" s="25">
        <f t="shared" si="22"/>
        <v>2094490.4000000001</v>
      </c>
      <c r="H97" s="25">
        <f t="shared" si="22"/>
        <v>1150065.8799999999</v>
      </c>
      <c r="I97" s="25">
        <f t="shared" si="22"/>
        <v>483310.30999999994</v>
      </c>
      <c r="J97" s="25">
        <f t="shared" si="22"/>
        <v>658918.05000000005</v>
      </c>
      <c r="K97" s="50">
        <f t="shared" si="20"/>
        <v>11681320.479999999</v>
      </c>
      <c r="L97" s="57"/>
    </row>
    <row r="98" spans="1:12" ht="18" customHeight="1">
      <c r="A98" s="16" t="s">
        <v>95</v>
      </c>
      <c r="B98" s="25">
        <f t="shared" ref="B98:J98" si="23">IF(+B56+B94+B99&lt;0,0,(B56+B94+B99))</f>
        <v>15010.33</v>
      </c>
      <c r="C98" s="25">
        <f t="shared" si="23"/>
        <v>20007.89</v>
      </c>
      <c r="D98" s="25">
        <f t="shared" si="23"/>
        <v>20262.91</v>
      </c>
      <c r="E98" s="25">
        <f t="shared" si="23"/>
        <v>18886.52</v>
      </c>
      <c r="F98" s="25">
        <f t="shared" si="23"/>
        <v>18408.7</v>
      </c>
      <c r="G98" s="25">
        <f t="shared" si="23"/>
        <v>24940.959999999999</v>
      </c>
      <c r="H98" s="25">
        <f t="shared" si="23"/>
        <v>15449.86</v>
      </c>
      <c r="I98" s="20">
        <f t="shared" si="23"/>
        <v>0</v>
      </c>
      <c r="J98" s="25">
        <f t="shared" si="23"/>
        <v>11586.91</v>
      </c>
      <c r="K98" s="50">
        <f t="shared" si="20"/>
        <v>144554.07999999999</v>
      </c>
    </row>
    <row r="99" spans="1:12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/>
      <c r="G99" s="20"/>
      <c r="H99" s="20"/>
      <c r="I99" s="20"/>
      <c r="J99" s="20"/>
      <c r="K99" s="21">
        <f t="shared" si="20"/>
        <v>0</v>
      </c>
    </row>
    <row r="100" spans="1:12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2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2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2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2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11825874.569999997</v>
      </c>
    </row>
    <row r="105" spans="1:12" ht="18.75" customHeight="1">
      <c r="A105" s="27" t="s">
        <v>79</v>
      </c>
      <c r="B105" s="28">
        <v>127212.11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ref="K105:K122" si="24">SUM(B105:J105)</f>
        <v>127212.11</v>
      </c>
    </row>
    <row r="106" spans="1:12" ht="18.75" customHeight="1">
      <c r="A106" s="27" t="s">
        <v>80</v>
      </c>
      <c r="B106" s="28">
        <v>921971.67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4"/>
        <v>921971.67</v>
      </c>
    </row>
    <row r="107" spans="1:12" ht="18.75" customHeight="1">
      <c r="A107" s="27" t="s">
        <v>81</v>
      </c>
      <c r="B107" s="42">
        <v>0</v>
      </c>
      <c r="C107" s="28">
        <f>+C96</f>
        <v>1741779.65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4"/>
        <v>1741779.65</v>
      </c>
    </row>
    <row r="108" spans="1:12" ht="18.75" customHeight="1">
      <c r="A108" s="27" t="s">
        <v>82</v>
      </c>
      <c r="B108" s="42">
        <v>0</v>
      </c>
      <c r="C108" s="42">
        <v>0</v>
      </c>
      <c r="D108" s="28">
        <f>+D96</f>
        <v>2081108.38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4"/>
        <v>2081108.38</v>
      </c>
    </row>
    <row r="109" spans="1:12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1017548.12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4"/>
        <v>1017548.12</v>
      </c>
    </row>
    <row r="110" spans="1:12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200232.56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4"/>
        <v>200232.56</v>
      </c>
    </row>
    <row r="111" spans="1:12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288484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4"/>
        <v>288484</v>
      </c>
    </row>
    <row r="112" spans="1:12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432506.43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4"/>
        <v>432506.43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576269.28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4"/>
        <v>576269.28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609421.06999999995</v>
      </c>
      <c r="H114" s="42">
        <v>0</v>
      </c>
      <c r="I114" s="42">
        <v>0</v>
      </c>
      <c r="J114" s="42">
        <v>0</v>
      </c>
      <c r="K114" s="43">
        <f t="shared" si="24"/>
        <v>609421.06999999995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49662</v>
      </c>
      <c r="H115" s="42">
        <v>0</v>
      </c>
      <c r="I115" s="42">
        <v>0</v>
      </c>
      <c r="J115" s="42">
        <v>0</v>
      </c>
      <c r="K115" s="43">
        <f t="shared" si="24"/>
        <v>49662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341213.68</v>
      </c>
      <c r="H116" s="42">
        <v>0</v>
      </c>
      <c r="I116" s="42">
        <v>0</v>
      </c>
      <c r="J116" s="42">
        <v>0</v>
      </c>
      <c r="K116" s="43">
        <f t="shared" si="24"/>
        <v>341213.68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307091.53000000003</v>
      </c>
      <c r="H117" s="42">
        <v>0</v>
      </c>
      <c r="I117" s="42">
        <v>0</v>
      </c>
      <c r="J117" s="42">
        <v>0</v>
      </c>
      <c r="K117" s="43">
        <f t="shared" si="24"/>
        <v>307091.53000000003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812043.08</v>
      </c>
      <c r="H118" s="42">
        <v>0</v>
      </c>
      <c r="I118" s="42">
        <v>0</v>
      </c>
      <c r="J118" s="42">
        <v>0</v>
      </c>
      <c r="K118" s="43">
        <f t="shared" si="24"/>
        <v>812043.08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415431.04</v>
      </c>
      <c r="I119" s="42">
        <v>0</v>
      </c>
      <c r="J119" s="42">
        <v>0</v>
      </c>
      <c r="K119" s="43">
        <f t="shared" si="24"/>
        <v>415431.04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750084.7</v>
      </c>
      <c r="I120" s="42">
        <v>0</v>
      </c>
      <c r="J120" s="42">
        <v>0</v>
      </c>
      <c r="K120" s="43">
        <f t="shared" si="24"/>
        <v>750084.7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483310.31</v>
      </c>
      <c r="J121" s="42">
        <v>0</v>
      </c>
      <c r="K121" s="43">
        <f t="shared" si="24"/>
        <v>483310.31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670504.95999999996</v>
      </c>
      <c r="K122" s="46">
        <f t="shared" si="24"/>
        <v>670504.95999999996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opLeftCell="A109" zoomScaleNormal="100" zoomScaleSheetLayoutView="70" workbookViewId="0">
      <selection activeCell="A121" sqref="A12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3" ht="21">
      <c r="A2" s="68" t="s">
        <v>146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9" t="s">
        <v>15</v>
      </c>
      <c r="B4" s="70" t="s">
        <v>118</v>
      </c>
      <c r="C4" s="71"/>
      <c r="D4" s="71"/>
      <c r="E4" s="71"/>
      <c r="F4" s="71"/>
      <c r="G4" s="71"/>
      <c r="H4" s="71"/>
      <c r="I4" s="71"/>
      <c r="J4" s="72"/>
      <c r="K4" s="73" t="s">
        <v>16</v>
      </c>
    </row>
    <row r="5" spans="1:13" ht="38.25">
      <c r="A5" s="69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4" t="s">
        <v>117</v>
      </c>
      <c r="J5" s="74" t="s">
        <v>116</v>
      </c>
      <c r="K5" s="69"/>
    </row>
    <row r="6" spans="1:13" ht="18.75" customHeight="1">
      <c r="A6" s="6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5"/>
      <c r="J6" s="75"/>
      <c r="K6" s="69"/>
    </row>
    <row r="7" spans="1:13" ht="17.25" customHeight="1">
      <c r="A7" s="8" t="s">
        <v>30</v>
      </c>
      <c r="B7" s="9">
        <f t="shared" ref="B7:K7" si="0">+B8+B20+B24+B27</f>
        <v>607177</v>
      </c>
      <c r="C7" s="9">
        <f t="shared" si="0"/>
        <v>809631</v>
      </c>
      <c r="D7" s="9">
        <f t="shared" si="0"/>
        <v>810253</v>
      </c>
      <c r="E7" s="9">
        <f t="shared" si="0"/>
        <v>561702</v>
      </c>
      <c r="F7" s="9">
        <f t="shared" si="0"/>
        <v>804082</v>
      </c>
      <c r="G7" s="9">
        <f t="shared" si="0"/>
        <v>1215104</v>
      </c>
      <c r="H7" s="9">
        <f t="shared" si="0"/>
        <v>576805</v>
      </c>
      <c r="I7" s="9">
        <f t="shared" si="0"/>
        <v>127745</v>
      </c>
      <c r="J7" s="9">
        <f t="shared" si="0"/>
        <v>295987</v>
      </c>
      <c r="K7" s="9">
        <f t="shared" si="0"/>
        <v>5808486</v>
      </c>
      <c r="L7" s="55"/>
    </row>
    <row r="8" spans="1:13" ht="17.25" customHeight="1">
      <c r="A8" s="10" t="s">
        <v>125</v>
      </c>
      <c r="B8" s="11">
        <f t="shared" ref="B8:J8" si="1">B9+B12+B16</f>
        <v>359419</v>
      </c>
      <c r="C8" s="11">
        <f t="shared" si="1"/>
        <v>489624</v>
      </c>
      <c r="D8" s="11">
        <f t="shared" si="1"/>
        <v>460013</v>
      </c>
      <c r="E8" s="11">
        <f t="shared" si="1"/>
        <v>333726</v>
      </c>
      <c r="F8" s="11">
        <f t="shared" si="1"/>
        <v>450422</v>
      </c>
      <c r="G8" s="11">
        <f t="shared" si="1"/>
        <v>661046</v>
      </c>
      <c r="H8" s="11">
        <f t="shared" si="1"/>
        <v>355371</v>
      </c>
      <c r="I8" s="11">
        <f t="shared" si="1"/>
        <v>69666</v>
      </c>
      <c r="J8" s="11">
        <f t="shared" si="1"/>
        <v>165497</v>
      </c>
      <c r="K8" s="11">
        <f t="shared" ref="K8:K27" si="2">SUM(B8:J8)</f>
        <v>3344784</v>
      </c>
    </row>
    <row r="9" spans="1:13" ht="17.25" customHeight="1">
      <c r="A9" s="15" t="s">
        <v>17</v>
      </c>
      <c r="B9" s="13">
        <f t="shared" ref="B9:J9" si="3">+B10+B11</f>
        <v>54429</v>
      </c>
      <c r="C9" s="13">
        <f t="shared" si="3"/>
        <v>74869</v>
      </c>
      <c r="D9" s="13">
        <f t="shared" si="3"/>
        <v>65177</v>
      </c>
      <c r="E9" s="13">
        <f t="shared" si="3"/>
        <v>48636</v>
      </c>
      <c r="F9" s="13">
        <f t="shared" si="3"/>
        <v>59451</v>
      </c>
      <c r="G9" s="13">
        <f t="shared" si="3"/>
        <v>67277</v>
      </c>
      <c r="H9" s="13">
        <f t="shared" si="3"/>
        <v>66240</v>
      </c>
      <c r="I9" s="13">
        <f t="shared" si="3"/>
        <v>12330</v>
      </c>
      <c r="J9" s="13">
        <f t="shared" si="3"/>
        <v>20341</v>
      </c>
      <c r="K9" s="11">
        <f t="shared" si="2"/>
        <v>468750</v>
      </c>
    </row>
    <row r="10" spans="1:13" ht="17.25" customHeight="1">
      <c r="A10" s="31" t="s">
        <v>18</v>
      </c>
      <c r="B10" s="13">
        <v>54429</v>
      </c>
      <c r="C10" s="13">
        <v>74869</v>
      </c>
      <c r="D10" s="13">
        <v>65177</v>
      </c>
      <c r="E10" s="13">
        <v>48636</v>
      </c>
      <c r="F10" s="13">
        <v>59451</v>
      </c>
      <c r="G10" s="13">
        <v>67277</v>
      </c>
      <c r="H10" s="13">
        <v>66240</v>
      </c>
      <c r="I10" s="13">
        <v>12330</v>
      </c>
      <c r="J10" s="13">
        <v>20341</v>
      </c>
      <c r="K10" s="11">
        <f t="shared" si="2"/>
        <v>468750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 t="shared" si="2"/>
        <v>0</v>
      </c>
    </row>
    <row r="12" spans="1:13" ht="17.25" customHeight="1">
      <c r="A12" s="15" t="s">
        <v>31</v>
      </c>
      <c r="B12" s="17">
        <f t="shared" ref="B12:J12" si="4">SUM(B13:B15)</f>
        <v>302673</v>
      </c>
      <c r="C12" s="17">
        <f t="shared" si="4"/>
        <v>411315</v>
      </c>
      <c r="D12" s="17">
        <f t="shared" si="4"/>
        <v>391766</v>
      </c>
      <c r="E12" s="17">
        <f t="shared" si="4"/>
        <v>282669</v>
      </c>
      <c r="F12" s="17">
        <f t="shared" si="4"/>
        <v>387494</v>
      </c>
      <c r="G12" s="17">
        <f t="shared" si="4"/>
        <v>588645</v>
      </c>
      <c r="H12" s="17">
        <f t="shared" si="4"/>
        <v>286626</v>
      </c>
      <c r="I12" s="17">
        <f t="shared" si="4"/>
        <v>56711</v>
      </c>
      <c r="J12" s="17">
        <f t="shared" si="4"/>
        <v>144071</v>
      </c>
      <c r="K12" s="11">
        <f t="shared" si="2"/>
        <v>2851970</v>
      </c>
    </row>
    <row r="13" spans="1:13" ht="17.25" customHeight="1">
      <c r="A13" s="14" t="s">
        <v>20</v>
      </c>
      <c r="B13" s="13">
        <v>149090</v>
      </c>
      <c r="C13" s="13">
        <v>217442</v>
      </c>
      <c r="D13" s="13">
        <v>212382</v>
      </c>
      <c r="E13" s="13">
        <v>148478</v>
      </c>
      <c r="F13" s="13">
        <v>201709</v>
      </c>
      <c r="G13" s="13">
        <v>293625</v>
      </c>
      <c r="H13" s="13">
        <v>139658</v>
      </c>
      <c r="I13" s="13">
        <v>32481</v>
      </c>
      <c r="J13" s="13">
        <v>77708</v>
      </c>
      <c r="K13" s="11">
        <f t="shared" si="2"/>
        <v>1472573</v>
      </c>
      <c r="L13" s="55"/>
      <c r="M13" s="56"/>
    </row>
    <row r="14" spans="1:13" ht="17.25" customHeight="1">
      <c r="A14" s="14" t="s">
        <v>21</v>
      </c>
      <c r="B14" s="13">
        <v>139086</v>
      </c>
      <c r="C14" s="13">
        <v>171876</v>
      </c>
      <c r="D14" s="13">
        <v>159456</v>
      </c>
      <c r="E14" s="13">
        <v>121291</v>
      </c>
      <c r="F14" s="13">
        <v>168658</v>
      </c>
      <c r="G14" s="13">
        <v>273432</v>
      </c>
      <c r="H14" s="13">
        <v>132340</v>
      </c>
      <c r="I14" s="13">
        <v>20802</v>
      </c>
      <c r="J14" s="13">
        <v>58961</v>
      </c>
      <c r="K14" s="11">
        <f t="shared" si="2"/>
        <v>1245902</v>
      </c>
      <c r="L14" s="55"/>
    </row>
    <row r="15" spans="1:13" ht="17.25" customHeight="1">
      <c r="A15" s="14" t="s">
        <v>22</v>
      </c>
      <c r="B15" s="13">
        <v>14497</v>
      </c>
      <c r="C15" s="13">
        <v>21997</v>
      </c>
      <c r="D15" s="13">
        <v>19928</v>
      </c>
      <c r="E15" s="13">
        <v>12900</v>
      </c>
      <c r="F15" s="13">
        <v>17127</v>
      </c>
      <c r="G15" s="13">
        <v>21588</v>
      </c>
      <c r="H15" s="13">
        <v>14628</v>
      </c>
      <c r="I15" s="13">
        <v>3428</v>
      </c>
      <c r="J15" s="13">
        <v>7402</v>
      </c>
      <c r="K15" s="11">
        <f t="shared" si="2"/>
        <v>133495</v>
      </c>
    </row>
    <row r="16" spans="1:13" ht="17.25" customHeight="1">
      <c r="A16" s="15" t="s">
        <v>121</v>
      </c>
      <c r="B16" s="13">
        <f t="shared" ref="B16:J16" si="5">B17+B18+B19</f>
        <v>2317</v>
      </c>
      <c r="C16" s="13">
        <f t="shared" si="5"/>
        <v>3440</v>
      </c>
      <c r="D16" s="13">
        <f t="shared" si="5"/>
        <v>3070</v>
      </c>
      <c r="E16" s="13">
        <f t="shared" si="5"/>
        <v>2421</v>
      </c>
      <c r="F16" s="13">
        <f t="shared" si="5"/>
        <v>3477</v>
      </c>
      <c r="G16" s="13">
        <f t="shared" si="5"/>
        <v>5124</v>
      </c>
      <c r="H16" s="13">
        <f t="shared" si="5"/>
        <v>2505</v>
      </c>
      <c r="I16" s="13">
        <f t="shared" si="5"/>
        <v>625</v>
      </c>
      <c r="J16" s="13">
        <f t="shared" si="5"/>
        <v>1085</v>
      </c>
      <c r="K16" s="11">
        <f t="shared" si="2"/>
        <v>24064</v>
      </c>
    </row>
    <row r="17" spans="1:12" ht="17.25" customHeight="1">
      <c r="A17" s="14" t="s">
        <v>122</v>
      </c>
      <c r="B17" s="13">
        <v>2235</v>
      </c>
      <c r="C17" s="13">
        <v>3303</v>
      </c>
      <c r="D17" s="13">
        <v>2942</v>
      </c>
      <c r="E17" s="13">
        <v>2308</v>
      </c>
      <c r="F17" s="13">
        <v>3306</v>
      </c>
      <c r="G17" s="13">
        <v>4937</v>
      </c>
      <c r="H17" s="13">
        <v>2425</v>
      </c>
      <c r="I17" s="13">
        <v>601</v>
      </c>
      <c r="J17" s="13">
        <v>1050</v>
      </c>
      <c r="K17" s="11">
        <f t="shared" si="2"/>
        <v>23107</v>
      </c>
    </row>
    <row r="18" spans="1:12" ht="17.25" customHeight="1">
      <c r="A18" s="14" t="s">
        <v>123</v>
      </c>
      <c r="B18" s="13">
        <v>38</v>
      </c>
      <c r="C18" s="13">
        <v>82</v>
      </c>
      <c r="D18" s="13">
        <v>67</v>
      </c>
      <c r="E18" s="13">
        <v>68</v>
      </c>
      <c r="F18" s="13">
        <v>96</v>
      </c>
      <c r="G18" s="13">
        <v>127</v>
      </c>
      <c r="H18" s="13">
        <v>44</v>
      </c>
      <c r="I18" s="13">
        <v>10</v>
      </c>
      <c r="J18" s="13">
        <v>21</v>
      </c>
      <c r="K18" s="11">
        <f t="shared" si="2"/>
        <v>553</v>
      </c>
    </row>
    <row r="19" spans="1:12" ht="17.25" customHeight="1">
      <c r="A19" s="14" t="s">
        <v>124</v>
      </c>
      <c r="B19" s="13">
        <v>44</v>
      </c>
      <c r="C19" s="13">
        <v>55</v>
      </c>
      <c r="D19" s="13">
        <v>61</v>
      </c>
      <c r="E19" s="13">
        <v>45</v>
      </c>
      <c r="F19" s="13">
        <v>75</v>
      </c>
      <c r="G19" s="13">
        <v>60</v>
      </c>
      <c r="H19" s="13">
        <v>36</v>
      </c>
      <c r="I19" s="13">
        <v>14</v>
      </c>
      <c r="J19" s="11">
        <v>14</v>
      </c>
      <c r="K19" s="11">
        <f t="shared" si="2"/>
        <v>404</v>
      </c>
    </row>
    <row r="20" spans="1:12" ht="17.25" customHeight="1">
      <c r="A20" s="16" t="s">
        <v>23</v>
      </c>
      <c r="B20" s="11">
        <f t="shared" ref="B20:J20" si="6">+B21+B22+B23</f>
        <v>205101</v>
      </c>
      <c r="C20" s="11">
        <f t="shared" si="6"/>
        <v>251470</v>
      </c>
      <c r="D20" s="11">
        <f t="shared" si="6"/>
        <v>269610</v>
      </c>
      <c r="E20" s="11">
        <f t="shared" si="6"/>
        <v>178736</v>
      </c>
      <c r="F20" s="11">
        <f t="shared" si="6"/>
        <v>292235</v>
      </c>
      <c r="G20" s="11">
        <f t="shared" si="6"/>
        <v>489186</v>
      </c>
      <c r="H20" s="11">
        <f t="shared" si="6"/>
        <v>177909</v>
      </c>
      <c r="I20" s="11">
        <f t="shared" si="6"/>
        <v>43693</v>
      </c>
      <c r="J20" s="11">
        <f t="shared" si="6"/>
        <v>95528</v>
      </c>
      <c r="K20" s="11">
        <f t="shared" si="2"/>
        <v>2003468</v>
      </c>
    </row>
    <row r="21" spans="1:12" ht="17.25" customHeight="1">
      <c r="A21" s="12" t="s">
        <v>24</v>
      </c>
      <c r="B21" s="13">
        <v>114849</v>
      </c>
      <c r="C21" s="13">
        <v>154021</v>
      </c>
      <c r="D21" s="13">
        <v>165908</v>
      </c>
      <c r="E21" s="13">
        <v>107322</v>
      </c>
      <c r="F21" s="13">
        <v>172535</v>
      </c>
      <c r="G21" s="13">
        <v>271415</v>
      </c>
      <c r="H21" s="13">
        <v>105904</v>
      </c>
      <c r="I21" s="13">
        <v>28022</v>
      </c>
      <c r="J21" s="13">
        <v>57739</v>
      </c>
      <c r="K21" s="11">
        <f t="shared" si="2"/>
        <v>1177715</v>
      </c>
      <c r="L21" s="55"/>
    </row>
    <row r="22" spans="1:12" ht="17.25" customHeight="1">
      <c r="A22" s="12" t="s">
        <v>25</v>
      </c>
      <c r="B22" s="13">
        <v>82573</v>
      </c>
      <c r="C22" s="13">
        <v>87488</v>
      </c>
      <c r="D22" s="13">
        <v>93010</v>
      </c>
      <c r="E22" s="13">
        <v>65393</v>
      </c>
      <c r="F22" s="13">
        <v>109867</v>
      </c>
      <c r="G22" s="13">
        <v>203327</v>
      </c>
      <c r="H22" s="13">
        <v>65531</v>
      </c>
      <c r="I22" s="13">
        <v>13754</v>
      </c>
      <c r="J22" s="13">
        <v>33778</v>
      </c>
      <c r="K22" s="11">
        <f t="shared" si="2"/>
        <v>754721</v>
      </c>
      <c r="L22" s="55"/>
    </row>
    <row r="23" spans="1:12" ht="17.25" customHeight="1">
      <c r="A23" s="12" t="s">
        <v>26</v>
      </c>
      <c r="B23" s="13">
        <v>7679</v>
      </c>
      <c r="C23" s="13">
        <v>9961</v>
      </c>
      <c r="D23" s="13">
        <v>10692</v>
      </c>
      <c r="E23" s="13">
        <v>6021</v>
      </c>
      <c r="F23" s="13">
        <v>9833</v>
      </c>
      <c r="G23" s="13">
        <v>14444</v>
      </c>
      <c r="H23" s="13">
        <v>6474</v>
      </c>
      <c r="I23" s="13">
        <v>1917</v>
      </c>
      <c r="J23" s="13">
        <v>4011</v>
      </c>
      <c r="K23" s="11">
        <f t="shared" si="2"/>
        <v>71032</v>
      </c>
    </row>
    <row r="24" spans="1:12" ht="17.25" customHeight="1">
      <c r="A24" s="16" t="s">
        <v>27</v>
      </c>
      <c r="B24" s="13">
        <v>42657</v>
      </c>
      <c r="C24" s="13">
        <v>68537</v>
      </c>
      <c r="D24" s="13">
        <v>80630</v>
      </c>
      <c r="E24" s="13">
        <v>49240</v>
      </c>
      <c r="F24" s="13">
        <v>61425</v>
      </c>
      <c r="G24" s="13">
        <v>64872</v>
      </c>
      <c r="H24" s="13">
        <v>33423</v>
      </c>
      <c r="I24" s="13">
        <v>14386</v>
      </c>
      <c r="J24" s="13">
        <v>34962</v>
      </c>
      <c r="K24" s="11">
        <f t="shared" si="2"/>
        <v>450132</v>
      </c>
    </row>
    <row r="25" spans="1:12" ht="17.25" customHeight="1">
      <c r="A25" s="12" t="s">
        <v>28</v>
      </c>
      <c r="B25" s="13">
        <v>27300</v>
      </c>
      <c r="C25" s="13">
        <v>43864</v>
      </c>
      <c r="D25" s="13">
        <v>51603</v>
      </c>
      <c r="E25" s="13">
        <v>31514</v>
      </c>
      <c r="F25" s="13">
        <v>39312</v>
      </c>
      <c r="G25" s="13">
        <v>41518</v>
      </c>
      <c r="H25" s="13">
        <v>21391</v>
      </c>
      <c r="I25" s="13">
        <v>9207</v>
      </c>
      <c r="J25" s="13">
        <v>22376</v>
      </c>
      <c r="K25" s="11">
        <f t="shared" si="2"/>
        <v>288085</v>
      </c>
      <c r="L25" s="55"/>
    </row>
    <row r="26" spans="1:12" ht="17.25" customHeight="1">
      <c r="A26" s="12" t="s">
        <v>29</v>
      </c>
      <c r="B26" s="13">
        <v>15357</v>
      </c>
      <c r="C26" s="13">
        <v>24673</v>
      </c>
      <c r="D26" s="13">
        <v>29027</v>
      </c>
      <c r="E26" s="13">
        <v>17726</v>
      </c>
      <c r="F26" s="13">
        <v>22113</v>
      </c>
      <c r="G26" s="13">
        <v>23354</v>
      </c>
      <c r="H26" s="13">
        <v>12032</v>
      </c>
      <c r="I26" s="13">
        <v>5179</v>
      </c>
      <c r="J26" s="13">
        <v>12586</v>
      </c>
      <c r="K26" s="11">
        <f t="shared" si="2"/>
        <v>162047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10102</v>
      </c>
      <c r="I27" s="11">
        <v>0</v>
      </c>
      <c r="J27" s="11">
        <v>0</v>
      </c>
      <c r="K27" s="11">
        <f t="shared" si="2"/>
        <v>10102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 t="shared" ref="B29:J29" si="7">SUM(B30:B33)</f>
        <v>2.2709000000000001</v>
      </c>
      <c r="C29" s="34">
        <f t="shared" si="7"/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4952.33</v>
      </c>
      <c r="I35" s="20">
        <v>0</v>
      </c>
      <c r="J35" s="20">
        <v>0</v>
      </c>
      <c r="K35" s="24">
        <f>SUM(B35:J35)</f>
        <v>4952.33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5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 t="shared" si="8"/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 t="shared" ref="B47:J47" si="9">+B48+B56</f>
        <v>1393848.58</v>
      </c>
      <c r="C47" s="23">
        <f t="shared" si="9"/>
        <v>2117069.0100000002</v>
      </c>
      <c r="D47" s="23">
        <f t="shared" si="9"/>
        <v>2404513.39</v>
      </c>
      <c r="E47" s="23">
        <f t="shared" si="9"/>
        <v>1411907.48</v>
      </c>
      <c r="F47" s="23">
        <f t="shared" si="9"/>
        <v>1954316.52</v>
      </c>
      <c r="G47" s="23">
        <f t="shared" si="9"/>
        <v>2541542.85</v>
      </c>
      <c r="H47" s="23">
        <f t="shared" si="9"/>
        <v>1390198.7000000002</v>
      </c>
      <c r="I47" s="23">
        <f t="shared" si="9"/>
        <v>538509.05000000005</v>
      </c>
      <c r="J47" s="23">
        <f t="shared" si="9"/>
        <v>751406.42</v>
      </c>
      <c r="K47" s="23">
        <f t="shared" ref="K47:K56" si="10">SUM(B47:J47)</f>
        <v>14503312.000000002</v>
      </c>
    </row>
    <row r="48" spans="1:11" ht="17.25" customHeight="1">
      <c r="A48" s="16" t="s">
        <v>48</v>
      </c>
      <c r="B48" s="24">
        <f t="shared" ref="B48:J48" si="11">SUM(B49:B55)</f>
        <v>1378838.25</v>
      </c>
      <c r="C48" s="24">
        <f t="shared" si="11"/>
        <v>2097061.12</v>
      </c>
      <c r="D48" s="24">
        <f t="shared" si="11"/>
        <v>2384250.48</v>
      </c>
      <c r="E48" s="24">
        <f t="shared" si="11"/>
        <v>1393020.96</v>
      </c>
      <c r="F48" s="24">
        <f t="shared" si="11"/>
        <v>1935907.82</v>
      </c>
      <c r="G48" s="24">
        <f t="shared" si="11"/>
        <v>2516601.89</v>
      </c>
      <c r="H48" s="24">
        <f t="shared" si="11"/>
        <v>1374748.84</v>
      </c>
      <c r="I48" s="24">
        <f t="shared" si="11"/>
        <v>538509.05000000005</v>
      </c>
      <c r="J48" s="24">
        <f t="shared" si="11"/>
        <v>739819.51</v>
      </c>
      <c r="K48" s="24">
        <f t="shared" si="10"/>
        <v>14358757.92</v>
      </c>
    </row>
    <row r="49" spans="1:11" ht="17.25" customHeight="1">
      <c r="A49" s="36" t="s">
        <v>49</v>
      </c>
      <c r="B49" s="24">
        <f t="shared" ref="B49:J49" si="12">ROUND(B30*B7,2)</f>
        <v>1378838.25</v>
      </c>
      <c r="C49" s="24">
        <f t="shared" si="12"/>
        <v>2092410.36</v>
      </c>
      <c r="D49" s="24">
        <f t="shared" si="12"/>
        <v>2384250.48</v>
      </c>
      <c r="E49" s="24">
        <f t="shared" si="12"/>
        <v>1393020.96</v>
      </c>
      <c r="F49" s="24">
        <f t="shared" si="12"/>
        <v>1935907.82</v>
      </c>
      <c r="G49" s="24">
        <f t="shared" si="12"/>
        <v>2516601.89</v>
      </c>
      <c r="H49" s="24">
        <f t="shared" si="12"/>
        <v>1369796.51</v>
      </c>
      <c r="I49" s="24">
        <f t="shared" si="12"/>
        <v>538509.05000000005</v>
      </c>
      <c r="J49" s="24">
        <f t="shared" si="12"/>
        <v>739819.51</v>
      </c>
      <c r="K49" s="24">
        <f t="shared" si="10"/>
        <v>14349154.83</v>
      </c>
    </row>
    <row r="50" spans="1:11" ht="17.25" customHeight="1">
      <c r="A50" s="36" t="s">
        <v>50</v>
      </c>
      <c r="B50" s="20">
        <v>0</v>
      </c>
      <c r="C50" s="24">
        <f>ROUND(C31*C7,2)</f>
        <v>4650.76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0"/>
        <v>4650.76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0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4952.33</v>
      </c>
      <c r="I53" s="33">
        <f>+I35</f>
        <v>0</v>
      </c>
      <c r="J53" s="33">
        <f>+J35</f>
        <v>0</v>
      </c>
      <c r="K53" s="24">
        <f t="shared" si="10"/>
        <v>4952.33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0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0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18408.7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0"/>
        <v>144554.07999999999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-254066.74</v>
      </c>
      <c r="C60" s="37">
        <f t="shared" si="13"/>
        <v>-259340.88</v>
      </c>
      <c r="D60" s="37">
        <f t="shared" si="13"/>
        <v>-245584.65999999997</v>
      </c>
      <c r="E60" s="37">
        <f t="shared" si="13"/>
        <v>-294210.52</v>
      </c>
      <c r="F60" s="37">
        <f t="shared" si="13"/>
        <v>-291530.36</v>
      </c>
      <c r="G60" s="37">
        <f t="shared" si="13"/>
        <v>-323322.11000000004</v>
      </c>
      <c r="H60" s="37">
        <f t="shared" si="13"/>
        <v>-213338.6</v>
      </c>
      <c r="I60" s="37">
        <f t="shared" si="13"/>
        <v>239104.07999999996</v>
      </c>
      <c r="J60" s="37">
        <f t="shared" si="13"/>
        <v>493932.12</v>
      </c>
      <c r="K60" s="37">
        <f>SUM(B60:J60)</f>
        <v>-1148357.6700000004</v>
      </c>
    </row>
    <row r="61" spans="1:11" ht="18.75" customHeight="1">
      <c r="A61" s="16" t="s">
        <v>83</v>
      </c>
      <c r="B61" s="37">
        <f t="shared" ref="B61:J61" si="14">B62+B63+B64+B65+B66+B67</f>
        <v>-239252.22999999998</v>
      </c>
      <c r="C61" s="37">
        <f t="shared" si="14"/>
        <v>-237638.79</v>
      </c>
      <c r="D61" s="37">
        <f t="shared" si="14"/>
        <v>-224048.52</v>
      </c>
      <c r="E61" s="37">
        <f t="shared" si="14"/>
        <v>-266751.49</v>
      </c>
      <c r="F61" s="37">
        <f t="shared" si="14"/>
        <v>-271517</v>
      </c>
      <c r="G61" s="37">
        <f t="shared" si="14"/>
        <v>-293443.41000000003</v>
      </c>
      <c r="H61" s="37">
        <f t="shared" si="14"/>
        <v>-198720</v>
      </c>
      <c r="I61" s="37">
        <f t="shared" si="14"/>
        <v>-36990</v>
      </c>
      <c r="J61" s="37">
        <f t="shared" si="14"/>
        <v>-61023</v>
      </c>
      <c r="K61" s="37">
        <f>SUM(B61:J61)</f>
        <v>-1829384.44</v>
      </c>
    </row>
    <row r="62" spans="1:11" ht="18.75" customHeight="1">
      <c r="A62" s="12" t="s">
        <v>84</v>
      </c>
      <c r="B62" s="37">
        <f t="shared" ref="B62:J62" si="15">-ROUND(B9*$D$3,2)</f>
        <v>-163287</v>
      </c>
      <c r="C62" s="37">
        <f t="shared" si="15"/>
        <v>-224607</v>
      </c>
      <c r="D62" s="37">
        <f t="shared" si="15"/>
        <v>-195531</v>
      </c>
      <c r="E62" s="37">
        <f t="shared" si="15"/>
        <v>-145908</v>
      </c>
      <c r="F62" s="37">
        <f t="shared" si="15"/>
        <v>-178353</v>
      </c>
      <c r="G62" s="37">
        <f t="shared" si="15"/>
        <v>-201831</v>
      </c>
      <c r="H62" s="37">
        <f t="shared" si="15"/>
        <v>-198720</v>
      </c>
      <c r="I62" s="37">
        <f t="shared" si="15"/>
        <v>-36990</v>
      </c>
      <c r="J62" s="37">
        <f t="shared" si="15"/>
        <v>-61023</v>
      </c>
      <c r="K62" s="37">
        <f>SUM(B62:J62)</f>
        <v>-1406250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49">
        <v>-75965.23</v>
      </c>
      <c r="C66" s="49">
        <v>-13031.79</v>
      </c>
      <c r="D66" s="49">
        <v>-28517.52</v>
      </c>
      <c r="E66" s="49">
        <v>-120843.49</v>
      </c>
      <c r="F66" s="49">
        <v>-93164</v>
      </c>
      <c r="G66" s="49">
        <v>-91612.41</v>
      </c>
      <c r="H66" s="20">
        <v>0</v>
      </c>
      <c r="I66" s="20">
        <v>0</v>
      </c>
      <c r="J66" s="20">
        <v>0</v>
      </c>
      <c r="K66" s="37">
        <f>SUM(B66:J66)</f>
        <v>-423134.44000000006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6">SUM(B69:B92)</f>
        <v>-14814.51</v>
      </c>
      <c r="C68" s="37">
        <f t="shared" si="16"/>
        <v>-21702.09</v>
      </c>
      <c r="D68" s="37">
        <f t="shared" si="16"/>
        <v>-21536.14</v>
      </c>
      <c r="E68" s="37">
        <f t="shared" si="16"/>
        <v>-27459.03</v>
      </c>
      <c r="F68" s="37">
        <f t="shared" si="16"/>
        <v>-20013.36</v>
      </c>
      <c r="G68" s="37">
        <f t="shared" si="16"/>
        <v>-29878.7</v>
      </c>
      <c r="H68" s="37">
        <f t="shared" si="16"/>
        <v>-14618.6</v>
      </c>
      <c r="I68" s="37">
        <f t="shared" si="16"/>
        <v>276094.07999999996</v>
      </c>
      <c r="J68" s="37">
        <f t="shared" si="16"/>
        <v>554955.12</v>
      </c>
      <c r="K68" s="37">
        <f t="shared" ref="K68:K74" si="17">SUM(B68:J68)</f>
        <v>681026.77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7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7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7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7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7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7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ref="K76:K90" si="18">SUM(B76:J76)</f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8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8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8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8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37">
        <v>320000</v>
      </c>
      <c r="J81" s="37">
        <v>580000</v>
      </c>
      <c r="K81" s="50">
        <f t="shared" si="18"/>
        <v>900000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8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8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8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8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8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8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8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8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8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-11718.83</v>
      </c>
      <c r="F92" s="20">
        <v>0</v>
      </c>
      <c r="G92" s="20">
        <v>0</v>
      </c>
      <c r="H92" s="20">
        <v>0</v>
      </c>
      <c r="I92" s="50">
        <v>-6785.21</v>
      </c>
      <c r="J92" s="50">
        <v>-13450.17</v>
      </c>
      <c r="K92" s="50">
        <f>SUM(B92:J92)</f>
        <v>-31954.21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99" si="19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9"/>
        <v>0</v>
      </c>
      <c r="L95" s="57"/>
    </row>
    <row r="96" spans="1:12" ht="18.75" customHeight="1">
      <c r="A96" s="16" t="s">
        <v>92</v>
      </c>
      <c r="B96" s="25">
        <f t="shared" ref="B96:J96" si="20">+B97+B98</f>
        <v>1139781.8400000001</v>
      </c>
      <c r="C96" s="25">
        <f t="shared" si="20"/>
        <v>1857728.13</v>
      </c>
      <c r="D96" s="25">
        <f t="shared" si="20"/>
        <v>2158928.73</v>
      </c>
      <c r="E96" s="25">
        <f t="shared" si="20"/>
        <v>1117696.96</v>
      </c>
      <c r="F96" s="25">
        <f t="shared" si="20"/>
        <v>1662786.16</v>
      </c>
      <c r="G96" s="25">
        <f t="shared" si="20"/>
        <v>2218220.7399999998</v>
      </c>
      <c r="H96" s="25">
        <f t="shared" si="20"/>
        <v>1176860.1000000001</v>
      </c>
      <c r="I96" s="25">
        <f t="shared" si="20"/>
        <v>777613.13</v>
      </c>
      <c r="J96" s="25">
        <f t="shared" si="20"/>
        <v>1245338.5399999998</v>
      </c>
      <c r="K96" s="50">
        <f t="shared" si="19"/>
        <v>13354954.329999998</v>
      </c>
      <c r="L96" s="57"/>
    </row>
    <row r="97" spans="1:13" ht="18.75" customHeight="1">
      <c r="A97" s="16" t="s">
        <v>91</v>
      </c>
      <c r="B97" s="25">
        <f t="shared" ref="B97:J97" si="21">+B48+B61+B68+B93</f>
        <v>1124771.51</v>
      </c>
      <c r="C97" s="25">
        <f t="shared" si="21"/>
        <v>1837720.24</v>
      </c>
      <c r="D97" s="25">
        <f t="shared" si="21"/>
        <v>2138665.8199999998</v>
      </c>
      <c r="E97" s="25">
        <f t="shared" si="21"/>
        <v>1098810.44</v>
      </c>
      <c r="F97" s="25">
        <f t="shared" si="21"/>
        <v>1644377.46</v>
      </c>
      <c r="G97" s="25">
        <f t="shared" si="21"/>
        <v>2193279.7799999998</v>
      </c>
      <c r="H97" s="25">
        <f t="shared" si="21"/>
        <v>1161410.24</v>
      </c>
      <c r="I97" s="25">
        <f t="shared" si="21"/>
        <v>777613.13</v>
      </c>
      <c r="J97" s="25">
        <f t="shared" si="21"/>
        <v>1233751.6299999999</v>
      </c>
      <c r="K97" s="50">
        <f t="shared" si="19"/>
        <v>13210400.25</v>
      </c>
      <c r="L97" s="57"/>
    </row>
    <row r="98" spans="1:13" ht="18" customHeight="1">
      <c r="A98" s="16" t="s">
        <v>95</v>
      </c>
      <c r="B98" s="25">
        <f t="shared" ref="B98:J98" si="22">IF(+B56+B94+B99&lt;0,0,(B56+B94+B99))</f>
        <v>15010.33</v>
      </c>
      <c r="C98" s="25">
        <f t="shared" si="22"/>
        <v>20007.89</v>
      </c>
      <c r="D98" s="25">
        <f t="shared" si="22"/>
        <v>20262.91</v>
      </c>
      <c r="E98" s="25">
        <f t="shared" si="22"/>
        <v>18886.52</v>
      </c>
      <c r="F98" s="25">
        <f t="shared" si="22"/>
        <v>18408.7</v>
      </c>
      <c r="G98" s="25">
        <f t="shared" si="22"/>
        <v>24940.959999999999</v>
      </c>
      <c r="H98" s="25">
        <f t="shared" si="22"/>
        <v>15449.86</v>
      </c>
      <c r="I98" s="20">
        <f t="shared" si="22"/>
        <v>0</v>
      </c>
      <c r="J98" s="25">
        <f t="shared" si="22"/>
        <v>11586.91</v>
      </c>
      <c r="K98" s="50">
        <f t="shared" si="19"/>
        <v>144554.07999999999</v>
      </c>
    </row>
    <row r="99" spans="1:13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19"/>
        <v>0</v>
      </c>
      <c r="M99" s="64"/>
    </row>
    <row r="100" spans="1:13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3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3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3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3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13354954.32</v>
      </c>
    </row>
    <row r="105" spans="1:13" ht="18.75" customHeight="1">
      <c r="A105" s="27" t="s">
        <v>79</v>
      </c>
      <c r="B105" s="28">
        <v>139092.41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ref="K105:K122" si="23">SUM(B105:J105)</f>
        <v>139092.41</v>
      </c>
    </row>
    <row r="106" spans="1:13" ht="18.75" customHeight="1">
      <c r="A106" s="27" t="s">
        <v>80</v>
      </c>
      <c r="B106" s="28">
        <v>1000689.42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3"/>
        <v>1000689.42</v>
      </c>
    </row>
    <row r="107" spans="1:13" ht="18.75" customHeight="1">
      <c r="A107" s="27" t="s">
        <v>81</v>
      </c>
      <c r="B107" s="42">
        <v>0</v>
      </c>
      <c r="C107" s="28">
        <f>+C96</f>
        <v>1857728.13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3"/>
        <v>1857728.13</v>
      </c>
    </row>
    <row r="108" spans="1:13" ht="18.75" customHeight="1">
      <c r="A108" s="27" t="s">
        <v>82</v>
      </c>
      <c r="B108" s="42">
        <v>0</v>
      </c>
      <c r="C108" s="42">
        <v>0</v>
      </c>
      <c r="D108" s="28">
        <f>+D96</f>
        <v>2158928.73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3"/>
        <v>2158928.73</v>
      </c>
    </row>
    <row r="109" spans="1:13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1117696.96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3"/>
        <v>1117696.96</v>
      </c>
    </row>
    <row r="110" spans="1:13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206086.07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3"/>
        <v>206086.07</v>
      </c>
    </row>
    <row r="111" spans="1:13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286018.23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3"/>
        <v>286018.23</v>
      </c>
    </row>
    <row r="112" spans="1:13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431717.64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3"/>
        <v>431717.64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738964.21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3"/>
        <v>738964.21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635129.80000000005</v>
      </c>
      <c r="H114" s="42">
        <v>0</v>
      </c>
      <c r="I114" s="42">
        <v>0</v>
      </c>
      <c r="J114" s="42">
        <v>0</v>
      </c>
      <c r="K114" s="43">
        <f t="shared" si="23"/>
        <v>635129.80000000005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51640.28</v>
      </c>
      <c r="H115" s="42">
        <v>0</v>
      </c>
      <c r="I115" s="42">
        <v>0</v>
      </c>
      <c r="J115" s="42">
        <v>0</v>
      </c>
      <c r="K115" s="43">
        <f t="shared" si="23"/>
        <v>51640.28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355912.94</v>
      </c>
      <c r="H116" s="42">
        <v>0</v>
      </c>
      <c r="I116" s="42">
        <v>0</v>
      </c>
      <c r="J116" s="42">
        <v>0</v>
      </c>
      <c r="K116" s="43">
        <f t="shared" si="23"/>
        <v>355912.94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321684.71999999997</v>
      </c>
      <c r="H117" s="42">
        <v>0</v>
      </c>
      <c r="I117" s="42">
        <v>0</v>
      </c>
      <c r="J117" s="42">
        <v>0</v>
      </c>
      <c r="K117" s="43">
        <f t="shared" si="23"/>
        <v>321684.71999999997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853853.01</v>
      </c>
      <c r="H118" s="42">
        <v>0</v>
      </c>
      <c r="I118" s="42">
        <v>0</v>
      </c>
      <c r="J118" s="42">
        <v>0</v>
      </c>
      <c r="K118" s="43">
        <f t="shared" si="23"/>
        <v>853853.01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423884.13</v>
      </c>
      <c r="I119" s="42">
        <v>0</v>
      </c>
      <c r="J119" s="42">
        <v>0</v>
      </c>
      <c r="K119" s="43">
        <f t="shared" si="23"/>
        <v>423884.13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752975.97</v>
      </c>
      <c r="I120" s="42">
        <v>0</v>
      </c>
      <c r="J120" s="42">
        <v>0</v>
      </c>
      <c r="K120" s="43">
        <f t="shared" si="23"/>
        <v>752975.97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777613.13</v>
      </c>
      <c r="J121" s="42">
        <v>0</v>
      </c>
      <c r="K121" s="43">
        <f t="shared" si="23"/>
        <v>777613.13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1245338.54</v>
      </c>
      <c r="K122" s="46">
        <f t="shared" si="23"/>
        <v>1245338.54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opLeftCell="A109" zoomScaleNormal="100" zoomScaleSheetLayoutView="70" workbookViewId="0">
      <selection activeCell="A122" sqref="A122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3" ht="21">
      <c r="A2" s="68" t="s">
        <v>145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9" t="s">
        <v>15</v>
      </c>
      <c r="B4" s="70" t="s">
        <v>118</v>
      </c>
      <c r="C4" s="71"/>
      <c r="D4" s="71"/>
      <c r="E4" s="71"/>
      <c r="F4" s="71"/>
      <c r="G4" s="71"/>
      <c r="H4" s="71"/>
      <c r="I4" s="71"/>
      <c r="J4" s="72"/>
      <c r="K4" s="73" t="s">
        <v>16</v>
      </c>
    </row>
    <row r="5" spans="1:13" ht="38.25">
      <c r="A5" s="69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4" t="s">
        <v>117</v>
      </c>
      <c r="J5" s="74" t="s">
        <v>116</v>
      </c>
      <c r="K5" s="69"/>
    </row>
    <row r="6" spans="1:13" ht="18.75" customHeight="1">
      <c r="A6" s="6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5"/>
      <c r="J6" s="75"/>
      <c r="K6" s="69"/>
    </row>
    <row r="7" spans="1:13" ht="17.25" customHeight="1">
      <c r="A7" s="8" t="s">
        <v>30</v>
      </c>
      <c r="B7" s="9">
        <f t="shared" ref="B7:K7" si="0">+B8+B20+B24+B27</f>
        <v>588665</v>
      </c>
      <c r="C7" s="9">
        <f t="shared" si="0"/>
        <v>794540</v>
      </c>
      <c r="D7" s="9">
        <f t="shared" si="0"/>
        <v>795060</v>
      </c>
      <c r="E7" s="9">
        <f t="shared" si="0"/>
        <v>547474</v>
      </c>
      <c r="F7" s="9">
        <f t="shared" si="0"/>
        <v>789169</v>
      </c>
      <c r="G7" s="9">
        <f t="shared" si="0"/>
        <v>1224683</v>
      </c>
      <c r="H7" s="9">
        <f t="shared" si="0"/>
        <v>560709</v>
      </c>
      <c r="I7" s="9">
        <f t="shared" si="0"/>
        <v>123666</v>
      </c>
      <c r="J7" s="9">
        <f t="shared" si="0"/>
        <v>288918</v>
      </c>
      <c r="K7" s="9">
        <f t="shared" si="0"/>
        <v>5712884</v>
      </c>
      <c r="L7" s="55"/>
    </row>
    <row r="8" spans="1:13" ht="17.25" customHeight="1">
      <c r="A8" s="10" t="s">
        <v>125</v>
      </c>
      <c r="B8" s="11">
        <f t="shared" ref="B8:J8" si="1">B9+B12+B16</f>
        <v>349906</v>
      </c>
      <c r="C8" s="11">
        <f t="shared" si="1"/>
        <v>484753</v>
      </c>
      <c r="D8" s="11">
        <f t="shared" si="1"/>
        <v>454755</v>
      </c>
      <c r="E8" s="11">
        <f t="shared" si="1"/>
        <v>325992</v>
      </c>
      <c r="F8" s="11">
        <f t="shared" si="1"/>
        <v>444778</v>
      </c>
      <c r="G8" s="11">
        <f t="shared" si="1"/>
        <v>664264</v>
      </c>
      <c r="H8" s="11">
        <f t="shared" si="1"/>
        <v>347854</v>
      </c>
      <c r="I8" s="11">
        <f t="shared" si="1"/>
        <v>68100</v>
      </c>
      <c r="J8" s="11">
        <f t="shared" si="1"/>
        <v>162763</v>
      </c>
      <c r="K8" s="11">
        <f t="shared" ref="K8:K27" si="2">SUM(B8:J8)</f>
        <v>3303165</v>
      </c>
    </row>
    <row r="9" spans="1:13" ht="17.25" customHeight="1">
      <c r="A9" s="15" t="s">
        <v>17</v>
      </c>
      <c r="B9" s="13">
        <f t="shared" ref="B9:J9" si="3">+B10+B11</f>
        <v>51299</v>
      </c>
      <c r="C9" s="13">
        <f t="shared" si="3"/>
        <v>72828</v>
      </c>
      <c r="D9" s="13">
        <f t="shared" si="3"/>
        <v>62980</v>
      </c>
      <c r="E9" s="13">
        <f t="shared" si="3"/>
        <v>46288</v>
      </c>
      <c r="F9" s="13">
        <f t="shared" si="3"/>
        <v>57135</v>
      </c>
      <c r="G9" s="13">
        <f t="shared" si="3"/>
        <v>66560</v>
      </c>
      <c r="H9" s="13">
        <f t="shared" si="3"/>
        <v>62241</v>
      </c>
      <c r="I9" s="13">
        <f t="shared" si="3"/>
        <v>12007</v>
      </c>
      <c r="J9" s="13">
        <f t="shared" si="3"/>
        <v>19313</v>
      </c>
      <c r="K9" s="11">
        <f t="shared" si="2"/>
        <v>450651</v>
      </c>
    </row>
    <row r="10" spans="1:13" ht="17.25" customHeight="1">
      <c r="A10" s="31" t="s">
        <v>18</v>
      </c>
      <c r="B10" s="13">
        <v>51299</v>
      </c>
      <c r="C10" s="13">
        <v>72828</v>
      </c>
      <c r="D10" s="13">
        <v>62980</v>
      </c>
      <c r="E10" s="13">
        <v>46288</v>
      </c>
      <c r="F10" s="13">
        <v>57135</v>
      </c>
      <c r="G10" s="13">
        <v>66560</v>
      </c>
      <c r="H10" s="13">
        <v>62241</v>
      </c>
      <c r="I10" s="13">
        <v>12007</v>
      </c>
      <c r="J10" s="13">
        <v>19313</v>
      </c>
      <c r="K10" s="11">
        <f t="shared" si="2"/>
        <v>450651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 t="shared" si="2"/>
        <v>0</v>
      </c>
    </row>
    <row r="12" spans="1:13" ht="17.25" customHeight="1">
      <c r="A12" s="15" t="s">
        <v>31</v>
      </c>
      <c r="B12" s="17">
        <f t="shared" ref="B12:J12" si="4">SUM(B13:B15)</f>
        <v>296283</v>
      </c>
      <c r="C12" s="17">
        <f t="shared" si="4"/>
        <v>408238</v>
      </c>
      <c r="D12" s="17">
        <f t="shared" si="4"/>
        <v>388691</v>
      </c>
      <c r="E12" s="17">
        <f t="shared" si="4"/>
        <v>277291</v>
      </c>
      <c r="F12" s="17">
        <f t="shared" si="4"/>
        <v>384217</v>
      </c>
      <c r="G12" s="17">
        <f t="shared" si="4"/>
        <v>592508</v>
      </c>
      <c r="H12" s="17">
        <f t="shared" si="4"/>
        <v>283012</v>
      </c>
      <c r="I12" s="17">
        <f t="shared" si="4"/>
        <v>55445</v>
      </c>
      <c r="J12" s="17">
        <f t="shared" si="4"/>
        <v>142373</v>
      </c>
      <c r="K12" s="11">
        <f t="shared" si="2"/>
        <v>2828058</v>
      </c>
    </row>
    <row r="13" spans="1:13" ht="17.25" customHeight="1">
      <c r="A13" s="14" t="s">
        <v>20</v>
      </c>
      <c r="B13" s="13">
        <v>146101</v>
      </c>
      <c r="C13" s="13">
        <v>215163</v>
      </c>
      <c r="D13" s="13">
        <v>210070</v>
      </c>
      <c r="E13" s="13">
        <v>145042</v>
      </c>
      <c r="F13" s="13">
        <v>199911</v>
      </c>
      <c r="G13" s="13">
        <v>295944</v>
      </c>
      <c r="H13" s="13">
        <v>138437</v>
      </c>
      <c r="I13" s="13">
        <v>31382</v>
      </c>
      <c r="J13" s="13">
        <v>76576</v>
      </c>
      <c r="K13" s="11">
        <f t="shared" si="2"/>
        <v>1458626</v>
      </c>
      <c r="L13" s="55"/>
      <c r="M13" s="56"/>
    </row>
    <row r="14" spans="1:13" ht="17.25" customHeight="1">
      <c r="A14" s="14" t="s">
        <v>21</v>
      </c>
      <c r="B14" s="13">
        <v>135177</v>
      </c>
      <c r="C14" s="13">
        <v>170368</v>
      </c>
      <c r="D14" s="13">
        <v>157758</v>
      </c>
      <c r="E14" s="13">
        <v>119040</v>
      </c>
      <c r="F14" s="13">
        <v>166221</v>
      </c>
      <c r="G14" s="13">
        <v>273970</v>
      </c>
      <c r="H14" s="13">
        <v>129665</v>
      </c>
      <c r="I14" s="13">
        <v>20527</v>
      </c>
      <c r="J14" s="13">
        <v>58102</v>
      </c>
      <c r="K14" s="11">
        <f t="shared" si="2"/>
        <v>1230828</v>
      </c>
      <c r="L14" s="55"/>
    </row>
    <row r="15" spans="1:13" ht="17.25" customHeight="1">
      <c r="A15" s="14" t="s">
        <v>22</v>
      </c>
      <c r="B15" s="13">
        <v>15005</v>
      </c>
      <c r="C15" s="13">
        <v>22707</v>
      </c>
      <c r="D15" s="13">
        <v>20863</v>
      </c>
      <c r="E15" s="13">
        <v>13209</v>
      </c>
      <c r="F15" s="13">
        <v>18085</v>
      </c>
      <c r="G15" s="13">
        <v>22594</v>
      </c>
      <c r="H15" s="13">
        <v>14910</v>
      </c>
      <c r="I15" s="13">
        <v>3536</v>
      </c>
      <c r="J15" s="13">
        <v>7695</v>
      </c>
      <c r="K15" s="11">
        <f t="shared" si="2"/>
        <v>138604</v>
      </c>
    </row>
    <row r="16" spans="1:13" ht="17.25" customHeight="1">
      <c r="A16" s="15" t="s">
        <v>121</v>
      </c>
      <c r="B16" s="13">
        <f t="shared" ref="B16:J16" si="5">B17+B18+B19</f>
        <v>2324</v>
      </c>
      <c r="C16" s="13">
        <f t="shared" si="5"/>
        <v>3687</v>
      </c>
      <c r="D16" s="13">
        <f t="shared" si="5"/>
        <v>3084</v>
      </c>
      <c r="E16" s="13">
        <f t="shared" si="5"/>
        <v>2413</v>
      </c>
      <c r="F16" s="13">
        <f t="shared" si="5"/>
        <v>3426</v>
      </c>
      <c r="G16" s="13">
        <f t="shared" si="5"/>
        <v>5196</v>
      </c>
      <c r="H16" s="13">
        <f t="shared" si="5"/>
        <v>2601</v>
      </c>
      <c r="I16" s="13">
        <f t="shared" si="5"/>
        <v>648</v>
      </c>
      <c r="J16" s="13">
        <f t="shared" si="5"/>
        <v>1077</v>
      </c>
      <c r="K16" s="11">
        <f t="shared" si="2"/>
        <v>24456</v>
      </c>
    </row>
    <row r="17" spans="1:12" ht="17.25" customHeight="1">
      <c r="A17" s="14" t="s">
        <v>122</v>
      </c>
      <c r="B17" s="13">
        <v>2175</v>
      </c>
      <c r="C17" s="13">
        <v>3512</v>
      </c>
      <c r="D17" s="13">
        <v>2933</v>
      </c>
      <c r="E17" s="13">
        <v>2269</v>
      </c>
      <c r="F17" s="13">
        <v>3192</v>
      </c>
      <c r="G17" s="13">
        <v>4926</v>
      </c>
      <c r="H17" s="13">
        <v>2470</v>
      </c>
      <c r="I17" s="13">
        <v>618</v>
      </c>
      <c r="J17" s="13">
        <v>1022</v>
      </c>
      <c r="K17" s="11">
        <f t="shared" si="2"/>
        <v>23117</v>
      </c>
    </row>
    <row r="18" spans="1:12" ht="17.25" customHeight="1">
      <c r="A18" s="14" t="s">
        <v>123</v>
      </c>
      <c r="B18" s="13">
        <v>40</v>
      </c>
      <c r="C18" s="13">
        <v>72</v>
      </c>
      <c r="D18" s="13">
        <v>69</v>
      </c>
      <c r="E18" s="13">
        <v>60</v>
      </c>
      <c r="F18" s="13">
        <v>98</v>
      </c>
      <c r="G18" s="13">
        <v>116</v>
      </c>
      <c r="H18" s="13">
        <v>46</v>
      </c>
      <c r="I18" s="13">
        <v>11</v>
      </c>
      <c r="J18" s="13">
        <v>21</v>
      </c>
      <c r="K18" s="11">
        <f t="shared" si="2"/>
        <v>533</v>
      </c>
    </row>
    <row r="19" spans="1:12" ht="17.25" customHeight="1">
      <c r="A19" s="14" t="s">
        <v>124</v>
      </c>
      <c r="B19" s="13">
        <v>109</v>
      </c>
      <c r="C19" s="13">
        <v>103</v>
      </c>
      <c r="D19" s="13">
        <v>82</v>
      </c>
      <c r="E19" s="13">
        <v>84</v>
      </c>
      <c r="F19" s="13">
        <v>136</v>
      </c>
      <c r="G19" s="13">
        <v>154</v>
      </c>
      <c r="H19" s="13">
        <v>85</v>
      </c>
      <c r="I19" s="13">
        <v>19</v>
      </c>
      <c r="J19" s="11">
        <v>34</v>
      </c>
      <c r="K19" s="11">
        <f t="shared" si="2"/>
        <v>806</v>
      </c>
    </row>
    <row r="20" spans="1:12" ht="17.25" customHeight="1">
      <c r="A20" s="16" t="s">
        <v>23</v>
      </c>
      <c r="B20" s="11">
        <f t="shared" ref="B20:J20" si="6">+B21+B22+B23</f>
        <v>199043</v>
      </c>
      <c r="C20" s="11">
        <f t="shared" si="6"/>
        <v>245063</v>
      </c>
      <c r="D20" s="11">
        <f t="shared" si="6"/>
        <v>265212</v>
      </c>
      <c r="E20" s="11">
        <f t="shared" si="6"/>
        <v>174733</v>
      </c>
      <c r="F20" s="11">
        <f t="shared" si="6"/>
        <v>286175</v>
      </c>
      <c r="G20" s="11">
        <f t="shared" si="6"/>
        <v>496733</v>
      </c>
      <c r="H20" s="11">
        <f t="shared" si="6"/>
        <v>173017</v>
      </c>
      <c r="I20" s="11">
        <f t="shared" si="6"/>
        <v>41982</v>
      </c>
      <c r="J20" s="11">
        <f t="shared" si="6"/>
        <v>93696</v>
      </c>
      <c r="K20" s="11">
        <f t="shared" si="2"/>
        <v>1975654</v>
      </c>
    </row>
    <row r="21" spans="1:12" ht="17.25" customHeight="1">
      <c r="A21" s="12" t="s">
        <v>24</v>
      </c>
      <c r="B21" s="13">
        <v>111335</v>
      </c>
      <c r="C21" s="13">
        <v>150174</v>
      </c>
      <c r="D21" s="13">
        <v>162585</v>
      </c>
      <c r="E21" s="13">
        <v>104168</v>
      </c>
      <c r="F21" s="13">
        <v>168048</v>
      </c>
      <c r="G21" s="13">
        <v>275313</v>
      </c>
      <c r="H21" s="13">
        <v>102588</v>
      </c>
      <c r="I21" s="13">
        <v>26941</v>
      </c>
      <c r="J21" s="13">
        <v>56136</v>
      </c>
      <c r="K21" s="11">
        <f t="shared" si="2"/>
        <v>1157288</v>
      </c>
      <c r="L21" s="55"/>
    </row>
    <row r="22" spans="1:12" ht="17.25" customHeight="1">
      <c r="A22" s="12" t="s">
        <v>25</v>
      </c>
      <c r="B22" s="13">
        <v>79682</v>
      </c>
      <c r="C22" s="13">
        <v>84674</v>
      </c>
      <c r="D22" s="13">
        <v>91692</v>
      </c>
      <c r="E22" s="13">
        <v>64239</v>
      </c>
      <c r="F22" s="13">
        <v>107857</v>
      </c>
      <c r="G22" s="13">
        <v>205916</v>
      </c>
      <c r="H22" s="13">
        <v>63810</v>
      </c>
      <c r="I22" s="13">
        <v>13111</v>
      </c>
      <c r="J22" s="13">
        <v>33356</v>
      </c>
      <c r="K22" s="11">
        <f t="shared" si="2"/>
        <v>744337</v>
      </c>
      <c r="L22" s="55"/>
    </row>
    <row r="23" spans="1:12" ht="17.25" customHeight="1">
      <c r="A23" s="12" t="s">
        <v>26</v>
      </c>
      <c r="B23" s="13">
        <v>8026</v>
      </c>
      <c r="C23" s="13">
        <v>10215</v>
      </c>
      <c r="D23" s="13">
        <v>10935</v>
      </c>
      <c r="E23" s="13">
        <v>6326</v>
      </c>
      <c r="F23" s="13">
        <v>10270</v>
      </c>
      <c r="G23" s="13">
        <v>15504</v>
      </c>
      <c r="H23" s="13">
        <v>6619</v>
      </c>
      <c r="I23" s="13">
        <v>1930</v>
      </c>
      <c r="J23" s="13">
        <v>4204</v>
      </c>
      <c r="K23" s="11">
        <f t="shared" si="2"/>
        <v>74029</v>
      </c>
    </row>
    <row r="24" spans="1:12" ht="17.25" customHeight="1">
      <c r="A24" s="16" t="s">
        <v>27</v>
      </c>
      <c r="B24" s="13">
        <v>39716</v>
      </c>
      <c r="C24" s="13">
        <v>64724</v>
      </c>
      <c r="D24" s="13">
        <v>75093</v>
      </c>
      <c r="E24" s="13">
        <v>46749</v>
      </c>
      <c r="F24" s="13">
        <v>58216</v>
      </c>
      <c r="G24" s="13">
        <v>63686</v>
      </c>
      <c r="H24" s="13">
        <v>31967</v>
      </c>
      <c r="I24" s="13">
        <v>13584</v>
      </c>
      <c r="J24" s="13">
        <v>32459</v>
      </c>
      <c r="K24" s="11">
        <f t="shared" si="2"/>
        <v>426194</v>
      </c>
    </row>
    <row r="25" spans="1:12" ht="17.25" customHeight="1">
      <c r="A25" s="12" t="s">
        <v>28</v>
      </c>
      <c r="B25" s="13">
        <v>25418</v>
      </c>
      <c r="C25" s="13">
        <v>41423</v>
      </c>
      <c r="D25" s="13">
        <v>48060</v>
      </c>
      <c r="E25" s="13">
        <v>29919</v>
      </c>
      <c r="F25" s="13">
        <v>37258</v>
      </c>
      <c r="G25" s="13">
        <v>40759</v>
      </c>
      <c r="H25" s="13">
        <v>20459</v>
      </c>
      <c r="I25" s="13">
        <v>8694</v>
      </c>
      <c r="J25" s="13">
        <v>20774</v>
      </c>
      <c r="K25" s="11">
        <f t="shared" si="2"/>
        <v>272764</v>
      </c>
      <c r="L25" s="55"/>
    </row>
    <row r="26" spans="1:12" ht="17.25" customHeight="1">
      <c r="A26" s="12" t="s">
        <v>29</v>
      </c>
      <c r="B26" s="13">
        <v>14298</v>
      </c>
      <c r="C26" s="13">
        <v>23301</v>
      </c>
      <c r="D26" s="13">
        <v>27033</v>
      </c>
      <c r="E26" s="13">
        <v>16830</v>
      </c>
      <c r="F26" s="13">
        <v>20958</v>
      </c>
      <c r="G26" s="13">
        <v>22927</v>
      </c>
      <c r="H26" s="13">
        <v>11508</v>
      </c>
      <c r="I26" s="13">
        <v>4890</v>
      </c>
      <c r="J26" s="13">
        <v>11685</v>
      </c>
      <c r="K26" s="11">
        <f t="shared" si="2"/>
        <v>153430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7871</v>
      </c>
      <c r="I27" s="11">
        <v>0</v>
      </c>
      <c r="J27" s="11">
        <v>0</v>
      </c>
      <c r="K27" s="11">
        <f t="shared" si="2"/>
        <v>7871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 t="shared" ref="B29:J29" si="7">SUM(B30:B33)</f>
        <v>2.2709000000000001</v>
      </c>
      <c r="C29" s="34">
        <f t="shared" si="7"/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10250.51</v>
      </c>
      <c r="I35" s="20">
        <v>0</v>
      </c>
      <c r="J35" s="20">
        <v>0</v>
      </c>
      <c r="K35" s="24">
        <f>SUM(B35:J35)</f>
        <v>10250.51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5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 t="shared" si="8"/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 t="shared" ref="B47:J47" si="9">+B48+B56</f>
        <v>1351809.6800000002</v>
      </c>
      <c r="C47" s="23">
        <f t="shared" si="9"/>
        <v>2077981.15</v>
      </c>
      <c r="D47" s="23">
        <f t="shared" si="9"/>
        <v>2359806.4700000002</v>
      </c>
      <c r="E47" s="23">
        <f t="shared" si="9"/>
        <v>1376622.04</v>
      </c>
      <c r="F47" s="23">
        <f t="shared" si="9"/>
        <v>1918411.98</v>
      </c>
      <c r="G47" s="23">
        <f t="shared" si="9"/>
        <v>2561381.92</v>
      </c>
      <c r="H47" s="23">
        <f t="shared" si="9"/>
        <v>1357272.1</v>
      </c>
      <c r="I47" s="23">
        <f t="shared" si="9"/>
        <v>521314.02</v>
      </c>
      <c r="J47" s="23">
        <f t="shared" si="9"/>
        <v>733737.45000000007</v>
      </c>
      <c r="K47" s="23">
        <f t="shared" ref="K47:K56" si="10">SUM(B47:J47)</f>
        <v>14258336.809999999</v>
      </c>
    </row>
    <row r="48" spans="1:11" ht="17.25" customHeight="1">
      <c r="A48" s="16" t="s">
        <v>48</v>
      </c>
      <c r="B48" s="24">
        <f t="shared" ref="B48:J48" si="11">SUM(B49:B55)</f>
        <v>1336799.3500000001</v>
      </c>
      <c r="C48" s="24">
        <f t="shared" si="11"/>
        <v>2057973.26</v>
      </c>
      <c r="D48" s="24">
        <f t="shared" si="11"/>
        <v>2339543.56</v>
      </c>
      <c r="E48" s="24">
        <f t="shared" si="11"/>
        <v>1357735.52</v>
      </c>
      <c r="F48" s="24">
        <f t="shared" si="11"/>
        <v>1900003.28</v>
      </c>
      <c r="G48" s="24">
        <f t="shared" si="11"/>
        <v>2536440.96</v>
      </c>
      <c r="H48" s="24">
        <f t="shared" si="11"/>
        <v>1341822.24</v>
      </c>
      <c r="I48" s="24">
        <f t="shared" si="11"/>
        <v>521314.02</v>
      </c>
      <c r="J48" s="24">
        <f t="shared" si="11"/>
        <v>722150.54</v>
      </c>
      <c r="K48" s="24">
        <f t="shared" si="10"/>
        <v>14113782.73</v>
      </c>
    </row>
    <row r="49" spans="1:11" ht="17.25" customHeight="1">
      <c r="A49" s="36" t="s">
        <v>49</v>
      </c>
      <c r="B49" s="24">
        <f t="shared" ref="B49:J49" si="12">ROUND(B30*B7,2)</f>
        <v>1336799.3500000001</v>
      </c>
      <c r="C49" s="24">
        <f t="shared" si="12"/>
        <v>2053409.18</v>
      </c>
      <c r="D49" s="24">
        <f t="shared" si="12"/>
        <v>2339543.56</v>
      </c>
      <c r="E49" s="24">
        <f t="shared" si="12"/>
        <v>1357735.52</v>
      </c>
      <c r="F49" s="24">
        <f t="shared" si="12"/>
        <v>1900003.28</v>
      </c>
      <c r="G49" s="24">
        <f t="shared" si="12"/>
        <v>2536440.96</v>
      </c>
      <c r="H49" s="24">
        <f t="shared" si="12"/>
        <v>1331571.73</v>
      </c>
      <c r="I49" s="24">
        <f t="shared" si="12"/>
        <v>521314.02</v>
      </c>
      <c r="J49" s="24">
        <f t="shared" si="12"/>
        <v>722150.54</v>
      </c>
      <c r="K49" s="24">
        <f t="shared" si="10"/>
        <v>14098968.139999997</v>
      </c>
    </row>
    <row r="50" spans="1:11" ht="17.25" customHeight="1">
      <c r="A50" s="36" t="s">
        <v>50</v>
      </c>
      <c r="B50" s="20">
        <v>0</v>
      </c>
      <c r="C50" s="24">
        <f>ROUND(C31*C7,2)</f>
        <v>4564.08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0"/>
        <v>4564.08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0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10250.51</v>
      </c>
      <c r="I53" s="33">
        <f>+I35</f>
        <v>0</v>
      </c>
      <c r="J53" s="33">
        <f>+J35</f>
        <v>0</v>
      </c>
      <c r="K53" s="24">
        <f t="shared" si="10"/>
        <v>10250.51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0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0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18408.7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0"/>
        <v>144554.07999999999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-239528.09000000003</v>
      </c>
      <c r="C60" s="37">
        <f t="shared" si="13"/>
        <v>-253625.34</v>
      </c>
      <c r="D60" s="37">
        <f t="shared" si="13"/>
        <v>-237780.31</v>
      </c>
      <c r="E60" s="37">
        <f t="shared" si="13"/>
        <v>-274448.07999999996</v>
      </c>
      <c r="F60" s="37">
        <f t="shared" si="13"/>
        <v>-281512.7</v>
      </c>
      <c r="G60" s="37">
        <f t="shared" si="13"/>
        <v>-305359.22000000003</v>
      </c>
      <c r="H60" s="37">
        <f t="shared" si="13"/>
        <v>-201341.6</v>
      </c>
      <c r="I60" s="37">
        <f t="shared" si="13"/>
        <v>-79710.26999999999</v>
      </c>
      <c r="J60" s="37">
        <f t="shared" si="13"/>
        <v>-82667.61</v>
      </c>
      <c r="K60" s="37">
        <f t="shared" ref="K60:K66" si="14">SUM(B60:J60)</f>
        <v>-1955973.2200000002</v>
      </c>
    </row>
    <row r="61" spans="1:11" ht="18.75" customHeight="1">
      <c r="A61" s="16" t="s">
        <v>83</v>
      </c>
      <c r="B61" s="37">
        <f t="shared" ref="B61:J61" si="15">B62+B63+B64+B65+B66+B67</f>
        <v>-224713.58000000002</v>
      </c>
      <c r="C61" s="37">
        <f t="shared" si="15"/>
        <v>-231923.25</v>
      </c>
      <c r="D61" s="37">
        <f t="shared" si="15"/>
        <v>-216244.16999999998</v>
      </c>
      <c r="E61" s="37">
        <f t="shared" si="15"/>
        <v>-247281.91999999998</v>
      </c>
      <c r="F61" s="37">
        <f t="shared" si="15"/>
        <v>-261499.34</v>
      </c>
      <c r="G61" s="37">
        <f t="shared" si="15"/>
        <v>-275480.52</v>
      </c>
      <c r="H61" s="37">
        <f t="shared" si="15"/>
        <v>-186723</v>
      </c>
      <c r="I61" s="37">
        <f t="shared" si="15"/>
        <v>-36021</v>
      </c>
      <c r="J61" s="37">
        <f t="shared" si="15"/>
        <v>-57939</v>
      </c>
      <c r="K61" s="37">
        <f t="shared" si="14"/>
        <v>-1737825.78</v>
      </c>
    </row>
    <row r="62" spans="1:11" ht="18.75" customHeight="1">
      <c r="A62" s="12" t="s">
        <v>84</v>
      </c>
      <c r="B62" s="37">
        <f t="shared" ref="B62:J62" si="16">-ROUND(B9*$D$3,2)</f>
        <v>-153897</v>
      </c>
      <c r="C62" s="37">
        <f t="shared" si="16"/>
        <v>-218484</v>
      </c>
      <c r="D62" s="37">
        <f t="shared" si="16"/>
        <v>-188940</v>
      </c>
      <c r="E62" s="37">
        <f t="shared" si="16"/>
        <v>-138864</v>
      </c>
      <c r="F62" s="37">
        <f t="shared" si="16"/>
        <v>-171405</v>
      </c>
      <c r="G62" s="37">
        <f t="shared" si="16"/>
        <v>-199680</v>
      </c>
      <c r="H62" s="37">
        <f t="shared" si="16"/>
        <v>-186723</v>
      </c>
      <c r="I62" s="37">
        <f t="shared" si="16"/>
        <v>-36021</v>
      </c>
      <c r="J62" s="37">
        <f t="shared" si="16"/>
        <v>-57939</v>
      </c>
      <c r="K62" s="37">
        <f t="shared" si="14"/>
        <v>-1351953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f t="shared" si="14"/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f t="shared" si="14"/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f t="shared" si="14"/>
        <v>0</v>
      </c>
    </row>
    <row r="66" spans="1:11" ht="18.75" customHeight="1">
      <c r="A66" s="12" t="s">
        <v>61</v>
      </c>
      <c r="B66" s="49">
        <v>-70816.58</v>
      </c>
      <c r="C66" s="49">
        <v>-13439.25</v>
      </c>
      <c r="D66" s="49">
        <v>-27304.17</v>
      </c>
      <c r="E66" s="49">
        <v>-108417.92</v>
      </c>
      <c r="F66" s="49">
        <v>-90094.34</v>
      </c>
      <c r="G66" s="49">
        <v>-75800.52</v>
      </c>
      <c r="H66" s="20">
        <v>0</v>
      </c>
      <c r="I66" s="20">
        <v>0</v>
      </c>
      <c r="J66" s="20">
        <v>0</v>
      </c>
      <c r="K66" s="37">
        <f t="shared" si="14"/>
        <v>-385872.78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7">SUM(B69:B92)</f>
        <v>-14814.51</v>
      </c>
      <c r="C68" s="37">
        <f t="shared" si="17"/>
        <v>-21702.09</v>
      </c>
      <c r="D68" s="37">
        <f t="shared" si="17"/>
        <v>-21536.14</v>
      </c>
      <c r="E68" s="37">
        <f t="shared" si="17"/>
        <v>-27166.159999999996</v>
      </c>
      <c r="F68" s="37">
        <f t="shared" si="17"/>
        <v>-20013.36</v>
      </c>
      <c r="G68" s="37">
        <f t="shared" si="17"/>
        <v>-29878.7</v>
      </c>
      <c r="H68" s="37">
        <f t="shared" si="17"/>
        <v>-14618.6</v>
      </c>
      <c r="I68" s="37">
        <f t="shared" si="17"/>
        <v>-43689.27</v>
      </c>
      <c r="J68" s="37">
        <f t="shared" si="17"/>
        <v>-24728.61</v>
      </c>
      <c r="K68" s="37">
        <f t="shared" ref="K68:K74" si="18">SUM(B68:J68)</f>
        <v>-218147.44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8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8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8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8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8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8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ref="K76:K90" si="19">SUM(B76:J76)</f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9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9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9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9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9"/>
        <v>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9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9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9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9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9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9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9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9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9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-11425.96</v>
      </c>
      <c r="F92" s="20">
        <v>0</v>
      </c>
      <c r="G92" s="20">
        <v>0</v>
      </c>
      <c r="H92" s="20">
        <v>0</v>
      </c>
      <c r="I92" s="50">
        <v>-6568.56</v>
      </c>
      <c r="J92" s="50">
        <v>-13133.9</v>
      </c>
      <c r="K92" s="50">
        <f>SUM(B92:J92)</f>
        <v>-31128.42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99" si="20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20"/>
        <v>0</v>
      </c>
      <c r="L95" s="57"/>
    </row>
    <row r="96" spans="1:12" ht="18.75" customHeight="1">
      <c r="A96" s="16" t="s">
        <v>92</v>
      </c>
      <c r="B96" s="25">
        <f t="shared" ref="B96:J96" si="21">+B97+B98</f>
        <v>1112281.5900000001</v>
      </c>
      <c r="C96" s="25">
        <f t="shared" si="21"/>
        <v>1824355.8099999998</v>
      </c>
      <c r="D96" s="25">
        <f t="shared" si="21"/>
        <v>2122026.16</v>
      </c>
      <c r="E96" s="25">
        <f t="shared" si="21"/>
        <v>1102173.9600000002</v>
      </c>
      <c r="F96" s="25">
        <f t="shared" si="21"/>
        <v>1636899.2799999998</v>
      </c>
      <c r="G96" s="25">
        <f t="shared" si="21"/>
        <v>2256022.6999999997</v>
      </c>
      <c r="H96" s="25">
        <f t="shared" si="21"/>
        <v>1155930.5</v>
      </c>
      <c r="I96" s="25">
        <f t="shared" si="21"/>
        <v>441603.75</v>
      </c>
      <c r="J96" s="25">
        <f t="shared" si="21"/>
        <v>651069.84000000008</v>
      </c>
      <c r="K96" s="50">
        <f t="shared" si="20"/>
        <v>12302363.59</v>
      </c>
      <c r="L96" s="57"/>
    </row>
    <row r="97" spans="1:13" ht="18.75" customHeight="1">
      <c r="A97" s="16" t="s">
        <v>91</v>
      </c>
      <c r="B97" s="25">
        <f t="shared" ref="B97:J97" si="22">+B48+B61+B68+B93</f>
        <v>1097271.26</v>
      </c>
      <c r="C97" s="25">
        <f t="shared" si="22"/>
        <v>1804347.92</v>
      </c>
      <c r="D97" s="25">
        <f t="shared" si="22"/>
        <v>2101763.25</v>
      </c>
      <c r="E97" s="25">
        <f t="shared" si="22"/>
        <v>1083287.4400000002</v>
      </c>
      <c r="F97" s="25">
        <f t="shared" si="22"/>
        <v>1618490.5799999998</v>
      </c>
      <c r="G97" s="25">
        <f t="shared" si="22"/>
        <v>2231081.7399999998</v>
      </c>
      <c r="H97" s="25">
        <f t="shared" si="22"/>
        <v>1140480.6399999999</v>
      </c>
      <c r="I97" s="25">
        <f t="shared" si="22"/>
        <v>441603.75</v>
      </c>
      <c r="J97" s="25">
        <f t="shared" si="22"/>
        <v>639482.93000000005</v>
      </c>
      <c r="K97" s="50">
        <f t="shared" si="20"/>
        <v>12157809.51</v>
      </c>
      <c r="L97" s="57"/>
    </row>
    <row r="98" spans="1:13" ht="18" customHeight="1">
      <c r="A98" s="16" t="s">
        <v>95</v>
      </c>
      <c r="B98" s="25">
        <f t="shared" ref="B98:J98" si="23">IF(+B56+B94+B99&lt;0,0,(B56+B94+B99))</f>
        <v>15010.33</v>
      </c>
      <c r="C98" s="25">
        <f t="shared" si="23"/>
        <v>20007.89</v>
      </c>
      <c r="D98" s="25">
        <f t="shared" si="23"/>
        <v>20262.91</v>
      </c>
      <c r="E98" s="25">
        <f t="shared" si="23"/>
        <v>18886.52</v>
      </c>
      <c r="F98" s="25">
        <f t="shared" si="23"/>
        <v>18408.7</v>
      </c>
      <c r="G98" s="25">
        <f t="shared" si="23"/>
        <v>24940.959999999999</v>
      </c>
      <c r="H98" s="25">
        <f t="shared" si="23"/>
        <v>15449.86</v>
      </c>
      <c r="I98" s="20">
        <f t="shared" si="23"/>
        <v>0</v>
      </c>
      <c r="J98" s="25">
        <f t="shared" si="23"/>
        <v>11586.91</v>
      </c>
      <c r="K98" s="50">
        <f t="shared" si="20"/>
        <v>144554.07999999999</v>
      </c>
    </row>
    <row r="99" spans="1:13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20"/>
        <v>0</v>
      </c>
      <c r="M99" s="64"/>
    </row>
    <row r="100" spans="1:13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3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3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3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3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12302363.609999998</v>
      </c>
    </row>
    <row r="105" spans="1:13" ht="18.75" customHeight="1">
      <c r="A105" s="27" t="s">
        <v>79</v>
      </c>
      <c r="B105" s="28">
        <v>133433.10999999999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ref="K105:K122" si="24">SUM(B105:J105)</f>
        <v>133433.10999999999</v>
      </c>
    </row>
    <row r="106" spans="1:13" ht="18.75" customHeight="1">
      <c r="A106" s="27" t="s">
        <v>80</v>
      </c>
      <c r="B106" s="28">
        <v>978848.48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4"/>
        <v>978848.48</v>
      </c>
    </row>
    <row r="107" spans="1:13" ht="18.75" customHeight="1">
      <c r="A107" s="27" t="s">
        <v>81</v>
      </c>
      <c r="B107" s="42">
        <v>0</v>
      </c>
      <c r="C107" s="28">
        <f>+C96</f>
        <v>1824355.8099999998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4"/>
        <v>1824355.8099999998</v>
      </c>
    </row>
    <row r="108" spans="1:13" ht="18.75" customHeight="1">
      <c r="A108" s="27" t="s">
        <v>82</v>
      </c>
      <c r="B108" s="42">
        <v>0</v>
      </c>
      <c r="C108" s="42">
        <v>0</v>
      </c>
      <c r="D108" s="28">
        <f>+D96</f>
        <v>2122026.16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4"/>
        <v>2122026.16</v>
      </c>
    </row>
    <row r="109" spans="1:13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1102173.9600000002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4"/>
        <v>1102173.9600000002</v>
      </c>
    </row>
    <row r="110" spans="1:13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203199.8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4"/>
        <v>203199.8</v>
      </c>
    </row>
    <row r="111" spans="1:13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282210.5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4"/>
        <v>282210.5</v>
      </c>
    </row>
    <row r="112" spans="1:13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425817.01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4"/>
        <v>425817.01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725671.98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4"/>
        <v>725671.98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651363.85</v>
      </c>
      <c r="H114" s="42">
        <v>0</v>
      </c>
      <c r="I114" s="42">
        <v>0</v>
      </c>
      <c r="J114" s="42">
        <v>0</v>
      </c>
      <c r="K114" s="43">
        <f t="shared" si="24"/>
        <v>651363.85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52393.83</v>
      </c>
      <c r="H115" s="42">
        <v>0</v>
      </c>
      <c r="I115" s="42">
        <v>0</v>
      </c>
      <c r="J115" s="42">
        <v>0</v>
      </c>
      <c r="K115" s="43">
        <f t="shared" si="24"/>
        <v>52393.83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358291.92</v>
      </c>
      <c r="H116" s="42">
        <v>0</v>
      </c>
      <c r="I116" s="42">
        <v>0</v>
      </c>
      <c r="J116" s="42">
        <v>0</v>
      </c>
      <c r="K116" s="43">
        <f t="shared" si="24"/>
        <v>358291.92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323618.90999999997</v>
      </c>
      <c r="H117" s="42">
        <v>0</v>
      </c>
      <c r="I117" s="42">
        <v>0</v>
      </c>
      <c r="J117" s="42">
        <v>0</v>
      </c>
      <c r="K117" s="43">
        <f t="shared" si="24"/>
        <v>323618.90999999997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870354.2</v>
      </c>
      <c r="H118" s="42">
        <v>0</v>
      </c>
      <c r="I118" s="42">
        <v>0</v>
      </c>
      <c r="J118" s="42">
        <v>0</v>
      </c>
      <c r="K118" s="43">
        <f t="shared" si="24"/>
        <v>870354.2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415895.37</v>
      </c>
      <c r="I119" s="42">
        <v>0</v>
      </c>
      <c r="J119" s="42">
        <v>0</v>
      </c>
      <c r="K119" s="43">
        <f t="shared" si="24"/>
        <v>415895.37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740035.13</v>
      </c>
      <c r="I120" s="42">
        <v>0</v>
      </c>
      <c r="J120" s="42">
        <v>0</v>
      </c>
      <c r="K120" s="43">
        <f t="shared" si="24"/>
        <v>740035.13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441603.75</v>
      </c>
      <c r="J121" s="42">
        <v>0</v>
      </c>
      <c r="K121" s="43">
        <f t="shared" si="24"/>
        <v>441603.75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651069.84</v>
      </c>
      <c r="K122" s="46">
        <f t="shared" si="24"/>
        <v>651069.84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opLeftCell="A109" zoomScaleNormal="100" zoomScaleSheetLayoutView="70" workbookViewId="0">
      <selection activeCell="A124" sqref="A124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6.625" style="1" bestFit="1" customWidth="1"/>
    <col min="13" max="13" width="10.125" style="1" bestFit="1" customWidth="1"/>
    <col min="14" max="16384" width="9" style="1"/>
  </cols>
  <sheetData>
    <row r="1" spans="1:13" ht="21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3" ht="21">
      <c r="A2" s="68" t="s">
        <v>144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9" t="s">
        <v>15</v>
      </c>
      <c r="B4" s="70" t="s">
        <v>118</v>
      </c>
      <c r="C4" s="71"/>
      <c r="D4" s="71"/>
      <c r="E4" s="71"/>
      <c r="F4" s="71"/>
      <c r="G4" s="71"/>
      <c r="H4" s="71"/>
      <c r="I4" s="71"/>
      <c r="J4" s="72"/>
      <c r="K4" s="73" t="s">
        <v>16</v>
      </c>
    </row>
    <row r="5" spans="1:13" ht="38.25">
      <c r="A5" s="69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4" t="s">
        <v>117</v>
      </c>
      <c r="J5" s="74" t="s">
        <v>116</v>
      </c>
      <c r="K5" s="69"/>
    </row>
    <row r="6" spans="1:13" ht="18.75" customHeight="1">
      <c r="A6" s="6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5"/>
      <c r="J6" s="75"/>
      <c r="K6" s="69"/>
    </row>
    <row r="7" spans="1:13" ht="17.25" customHeight="1">
      <c r="A7" s="8" t="s">
        <v>30</v>
      </c>
      <c r="B7" s="9">
        <f t="shared" ref="B7:K7" si="0">+B8+B20+B24+B27</f>
        <v>575243</v>
      </c>
      <c r="C7" s="9">
        <f t="shared" si="0"/>
        <v>765976</v>
      </c>
      <c r="D7" s="9">
        <f t="shared" si="0"/>
        <v>782234</v>
      </c>
      <c r="E7" s="9">
        <f t="shared" si="0"/>
        <v>539641</v>
      </c>
      <c r="F7" s="9">
        <f t="shared" si="0"/>
        <v>780258</v>
      </c>
      <c r="G7" s="9">
        <f t="shared" si="0"/>
        <v>1197577</v>
      </c>
      <c r="H7" s="9">
        <f t="shared" si="0"/>
        <v>557934</v>
      </c>
      <c r="I7" s="9">
        <f t="shared" si="0"/>
        <v>122136</v>
      </c>
      <c r="J7" s="9">
        <f t="shared" si="0"/>
        <v>287374</v>
      </c>
      <c r="K7" s="9">
        <f t="shared" si="0"/>
        <v>5608373</v>
      </c>
      <c r="L7" s="55"/>
    </row>
    <row r="8" spans="1:13" ht="17.25" customHeight="1">
      <c r="A8" s="10" t="s">
        <v>125</v>
      </c>
      <c r="B8" s="11">
        <f t="shared" ref="B8:J8" si="1">B9+B12+B16</f>
        <v>341281</v>
      </c>
      <c r="C8" s="11">
        <f t="shared" si="1"/>
        <v>468718</v>
      </c>
      <c r="D8" s="11">
        <f t="shared" si="1"/>
        <v>446939</v>
      </c>
      <c r="E8" s="11">
        <f t="shared" si="1"/>
        <v>322075</v>
      </c>
      <c r="F8" s="11">
        <f t="shared" si="1"/>
        <v>439180</v>
      </c>
      <c r="G8" s="11">
        <f t="shared" si="1"/>
        <v>644786</v>
      </c>
      <c r="H8" s="11">
        <f t="shared" si="1"/>
        <v>346275</v>
      </c>
      <c r="I8" s="11">
        <f t="shared" si="1"/>
        <v>66988</v>
      </c>
      <c r="J8" s="11">
        <f t="shared" si="1"/>
        <v>162219</v>
      </c>
      <c r="K8" s="11">
        <f t="shared" ref="K8:K27" si="2">SUM(B8:J8)</f>
        <v>3238461</v>
      </c>
    </row>
    <row r="9" spans="1:13" ht="17.25" customHeight="1">
      <c r="A9" s="15" t="s">
        <v>17</v>
      </c>
      <c r="B9" s="13">
        <f t="shared" ref="B9:J9" si="3">+B10+B11</f>
        <v>52456</v>
      </c>
      <c r="C9" s="13">
        <f t="shared" si="3"/>
        <v>73422</v>
      </c>
      <c r="D9" s="13">
        <f t="shared" si="3"/>
        <v>65098</v>
      </c>
      <c r="E9" s="13">
        <f t="shared" si="3"/>
        <v>48286</v>
      </c>
      <c r="F9" s="13">
        <f t="shared" si="3"/>
        <v>59038</v>
      </c>
      <c r="G9" s="13">
        <f t="shared" si="3"/>
        <v>66820</v>
      </c>
      <c r="H9" s="13">
        <f t="shared" si="3"/>
        <v>63597</v>
      </c>
      <c r="I9" s="13">
        <f t="shared" si="3"/>
        <v>12150</v>
      </c>
      <c r="J9" s="13">
        <f t="shared" si="3"/>
        <v>20725</v>
      </c>
      <c r="K9" s="11">
        <f t="shared" si="2"/>
        <v>461592</v>
      </c>
    </row>
    <row r="10" spans="1:13" ht="17.25" customHeight="1">
      <c r="A10" s="31" t="s">
        <v>18</v>
      </c>
      <c r="B10" s="13">
        <v>52456</v>
      </c>
      <c r="C10" s="13">
        <v>73422</v>
      </c>
      <c r="D10" s="13">
        <v>65098</v>
      </c>
      <c r="E10" s="13">
        <v>48286</v>
      </c>
      <c r="F10" s="13">
        <v>59038</v>
      </c>
      <c r="G10" s="13">
        <v>66820</v>
      </c>
      <c r="H10" s="13">
        <v>63597</v>
      </c>
      <c r="I10" s="13">
        <v>12150</v>
      </c>
      <c r="J10" s="13">
        <v>20725</v>
      </c>
      <c r="K10" s="11">
        <f t="shared" si="2"/>
        <v>461592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 t="shared" si="2"/>
        <v>0</v>
      </c>
    </row>
    <row r="12" spans="1:13" ht="17.25" customHeight="1">
      <c r="A12" s="15" t="s">
        <v>31</v>
      </c>
      <c r="B12" s="17">
        <f t="shared" ref="B12:J12" si="4">SUM(B13:B15)</f>
        <v>286317</v>
      </c>
      <c r="C12" s="17">
        <f t="shared" si="4"/>
        <v>391629</v>
      </c>
      <c r="D12" s="17">
        <f t="shared" si="4"/>
        <v>378743</v>
      </c>
      <c r="E12" s="17">
        <f t="shared" si="4"/>
        <v>271328</v>
      </c>
      <c r="F12" s="17">
        <f t="shared" si="4"/>
        <v>376812</v>
      </c>
      <c r="G12" s="17">
        <f t="shared" si="4"/>
        <v>572824</v>
      </c>
      <c r="H12" s="17">
        <f t="shared" si="4"/>
        <v>280095</v>
      </c>
      <c r="I12" s="17">
        <f t="shared" si="4"/>
        <v>54211</v>
      </c>
      <c r="J12" s="17">
        <f t="shared" si="4"/>
        <v>140469</v>
      </c>
      <c r="K12" s="11">
        <f t="shared" si="2"/>
        <v>2752428</v>
      </c>
    </row>
    <row r="13" spans="1:13" ht="17.25" customHeight="1">
      <c r="A13" s="14" t="s">
        <v>20</v>
      </c>
      <c r="B13" s="13">
        <v>141167</v>
      </c>
      <c r="C13" s="13">
        <v>206861</v>
      </c>
      <c r="D13" s="13">
        <v>204963</v>
      </c>
      <c r="E13" s="13">
        <v>142051</v>
      </c>
      <c r="F13" s="13">
        <v>196401</v>
      </c>
      <c r="G13" s="13">
        <v>285344</v>
      </c>
      <c r="H13" s="13">
        <v>137392</v>
      </c>
      <c r="I13" s="13">
        <v>30769</v>
      </c>
      <c r="J13" s="13">
        <v>75732</v>
      </c>
      <c r="K13" s="11">
        <f t="shared" si="2"/>
        <v>1420680</v>
      </c>
      <c r="L13" s="55"/>
      <c r="M13" s="56"/>
    </row>
    <row r="14" spans="1:13" ht="17.25" customHeight="1">
      <c r="A14" s="14" t="s">
        <v>21</v>
      </c>
      <c r="B14" s="13">
        <v>130828</v>
      </c>
      <c r="C14" s="13">
        <v>163397</v>
      </c>
      <c r="D14" s="13">
        <v>153737</v>
      </c>
      <c r="E14" s="13">
        <v>116414</v>
      </c>
      <c r="F14" s="13">
        <v>162868</v>
      </c>
      <c r="G14" s="13">
        <v>265664</v>
      </c>
      <c r="H14" s="13">
        <v>127979</v>
      </c>
      <c r="I14" s="13">
        <v>20024</v>
      </c>
      <c r="J14" s="13">
        <v>57074</v>
      </c>
      <c r="K14" s="11">
        <f t="shared" si="2"/>
        <v>1197985</v>
      </c>
      <c r="L14" s="55"/>
    </row>
    <row r="15" spans="1:13" ht="17.25" customHeight="1">
      <c r="A15" s="14" t="s">
        <v>22</v>
      </c>
      <c r="B15" s="13">
        <v>14322</v>
      </c>
      <c r="C15" s="13">
        <v>21371</v>
      </c>
      <c r="D15" s="13">
        <v>20043</v>
      </c>
      <c r="E15" s="13">
        <v>12863</v>
      </c>
      <c r="F15" s="13">
        <v>17543</v>
      </c>
      <c r="G15" s="13">
        <v>21816</v>
      </c>
      <c r="H15" s="13">
        <v>14724</v>
      </c>
      <c r="I15" s="13">
        <v>3418</v>
      </c>
      <c r="J15" s="13">
        <v>7663</v>
      </c>
      <c r="K15" s="11">
        <f t="shared" si="2"/>
        <v>133763</v>
      </c>
    </row>
    <row r="16" spans="1:13" ht="17.25" customHeight="1">
      <c r="A16" s="15" t="s">
        <v>121</v>
      </c>
      <c r="B16" s="13">
        <f t="shared" ref="B16:J16" si="5">B17+B18+B19</f>
        <v>2508</v>
      </c>
      <c r="C16" s="13">
        <f t="shared" si="5"/>
        <v>3667</v>
      </c>
      <c r="D16" s="13">
        <f t="shared" si="5"/>
        <v>3098</v>
      </c>
      <c r="E16" s="13">
        <f t="shared" si="5"/>
        <v>2461</v>
      </c>
      <c r="F16" s="13">
        <f t="shared" si="5"/>
        <v>3330</v>
      </c>
      <c r="G16" s="13">
        <f t="shared" si="5"/>
        <v>5142</v>
      </c>
      <c r="H16" s="13">
        <f t="shared" si="5"/>
        <v>2583</v>
      </c>
      <c r="I16" s="13">
        <f t="shared" si="5"/>
        <v>627</v>
      </c>
      <c r="J16" s="13">
        <f t="shared" si="5"/>
        <v>1025</v>
      </c>
      <c r="K16" s="11">
        <f t="shared" si="2"/>
        <v>24441</v>
      </c>
    </row>
    <row r="17" spans="1:12" ht="17.25" customHeight="1">
      <c r="A17" s="14" t="s">
        <v>122</v>
      </c>
      <c r="B17" s="13">
        <v>2309</v>
      </c>
      <c r="C17" s="13">
        <v>3432</v>
      </c>
      <c r="D17" s="13">
        <v>2884</v>
      </c>
      <c r="E17" s="13">
        <v>2291</v>
      </c>
      <c r="F17" s="13">
        <v>3072</v>
      </c>
      <c r="G17" s="13">
        <v>4792</v>
      </c>
      <c r="H17" s="13">
        <v>2411</v>
      </c>
      <c r="I17" s="13">
        <v>592</v>
      </c>
      <c r="J17" s="13">
        <v>963</v>
      </c>
      <c r="K17" s="11">
        <f t="shared" si="2"/>
        <v>22746</v>
      </c>
    </row>
    <row r="18" spans="1:12" ht="17.25" customHeight="1">
      <c r="A18" s="14" t="s">
        <v>123</v>
      </c>
      <c r="B18" s="13">
        <v>41</v>
      </c>
      <c r="C18" s="13">
        <v>73</v>
      </c>
      <c r="D18" s="13">
        <v>67</v>
      </c>
      <c r="E18" s="13">
        <v>67</v>
      </c>
      <c r="F18" s="13">
        <v>91</v>
      </c>
      <c r="G18" s="13">
        <v>120</v>
      </c>
      <c r="H18" s="13">
        <v>51</v>
      </c>
      <c r="I18" s="13">
        <v>9</v>
      </c>
      <c r="J18" s="13">
        <v>26</v>
      </c>
      <c r="K18" s="11">
        <f t="shared" si="2"/>
        <v>545</v>
      </c>
    </row>
    <row r="19" spans="1:12" ht="17.25" customHeight="1">
      <c r="A19" s="14" t="s">
        <v>124</v>
      </c>
      <c r="B19" s="13">
        <v>158</v>
      </c>
      <c r="C19" s="13">
        <v>162</v>
      </c>
      <c r="D19" s="13">
        <v>147</v>
      </c>
      <c r="E19" s="13">
        <v>103</v>
      </c>
      <c r="F19" s="13">
        <v>167</v>
      </c>
      <c r="G19" s="13">
        <v>230</v>
      </c>
      <c r="H19" s="13">
        <v>121</v>
      </c>
      <c r="I19" s="13">
        <v>26</v>
      </c>
      <c r="J19" s="11">
        <v>36</v>
      </c>
      <c r="K19" s="11">
        <f t="shared" si="2"/>
        <v>1150</v>
      </c>
    </row>
    <row r="20" spans="1:12" ht="17.25" customHeight="1">
      <c r="A20" s="16" t="s">
        <v>23</v>
      </c>
      <c r="B20" s="11">
        <f t="shared" ref="B20:J20" si="6">+B21+B22+B23</f>
        <v>194387</v>
      </c>
      <c r="C20" s="11">
        <f t="shared" si="6"/>
        <v>233998</v>
      </c>
      <c r="D20" s="11">
        <f t="shared" si="6"/>
        <v>259980</v>
      </c>
      <c r="E20" s="11">
        <f t="shared" si="6"/>
        <v>171430</v>
      </c>
      <c r="F20" s="11">
        <f t="shared" si="6"/>
        <v>283434</v>
      </c>
      <c r="G20" s="11">
        <f t="shared" si="6"/>
        <v>493163</v>
      </c>
      <c r="H20" s="11">
        <f t="shared" si="6"/>
        <v>172444</v>
      </c>
      <c r="I20" s="11">
        <f t="shared" si="6"/>
        <v>41193</v>
      </c>
      <c r="J20" s="11">
        <f t="shared" si="6"/>
        <v>92275</v>
      </c>
      <c r="K20" s="11">
        <f t="shared" si="2"/>
        <v>1942304</v>
      </c>
    </row>
    <row r="21" spans="1:12" ht="17.25" customHeight="1">
      <c r="A21" s="12" t="s">
        <v>24</v>
      </c>
      <c r="B21" s="13">
        <v>108857</v>
      </c>
      <c r="C21" s="13">
        <v>143527</v>
      </c>
      <c r="D21" s="13">
        <v>159984</v>
      </c>
      <c r="E21" s="13">
        <v>102742</v>
      </c>
      <c r="F21" s="13">
        <v>167008</v>
      </c>
      <c r="G21" s="13">
        <v>271636</v>
      </c>
      <c r="H21" s="13">
        <v>102007</v>
      </c>
      <c r="I21" s="13">
        <v>26376</v>
      </c>
      <c r="J21" s="13">
        <v>55489</v>
      </c>
      <c r="K21" s="11">
        <f t="shared" si="2"/>
        <v>1137626</v>
      </c>
      <c r="L21" s="55"/>
    </row>
    <row r="22" spans="1:12" ht="17.25" customHeight="1">
      <c r="A22" s="12" t="s">
        <v>25</v>
      </c>
      <c r="B22" s="13">
        <v>77675</v>
      </c>
      <c r="C22" s="13">
        <v>80678</v>
      </c>
      <c r="D22" s="13">
        <v>89034</v>
      </c>
      <c r="E22" s="13">
        <v>62502</v>
      </c>
      <c r="F22" s="13">
        <v>106007</v>
      </c>
      <c r="G22" s="13">
        <v>206250</v>
      </c>
      <c r="H22" s="13">
        <v>63719</v>
      </c>
      <c r="I22" s="13">
        <v>12965</v>
      </c>
      <c r="J22" s="13">
        <v>32540</v>
      </c>
      <c r="K22" s="11">
        <f t="shared" si="2"/>
        <v>731370</v>
      </c>
      <c r="L22" s="55"/>
    </row>
    <row r="23" spans="1:12" ht="17.25" customHeight="1">
      <c r="A23" s="12" t="s">
        <v>26</v>
      </c>
      <c r="B23" s="13">
        <v>7855</v>
      </c>
      <c r="C23" s="13">
        <v>9793</v>
      </c>
      <c r="D23" s="13">
        <v>10962</v>
      </c>
      <c r="E23" s="13">
        <v>6186</v>
      </c>
      <c r="F23" s="13">
        <v>10419</v>
      </c>
      <c r="G23" s="13">
        <v>15277</v>
      </c>
      <c r="H23" s="13">
        <v>6718</v>
      </c>
      <c r="I23" s="13">
        <v>1852</v>
      </c>
      <c r="J23" s="13">
        <v>4246</v>
      </c>
      <c r="K23" s="11">
        <f t="shared" si="2"/>
        <v>73308</v>
      </c>
    </row>
    <row r="24" spans="1:12" ht="17.25" customHeight="1">
      <c r="A24" s="16" t="s">
        <v>27</v>
      </c>
      <c r="B24" s="13">
        <v>39575</v>
      </c>
      <c r="C24" s="13">
        <v>63260</v>
      </c>
      <c r="D24" s="13">
        <v>75315</v>
      </c>
      <c r="E24" s="13">
        <v>46136</v>
      </c>
      <c r="F24" s="13">
        <v>57644</v>
      </c>
      <c r="G24" s="13">
        <v>59628</v>
      </c>
      <c r="H24" s="13">
        <v>31803</v>
      </c>
      <c r="I24" s="13">
        <v>13955</v>
      </c>
      <c r="J24" s="13">
        <v>32880</v>
      </c>
      <c r="K24" s="11">
        <f t="shared" si="2"/>
        <v>420196</v>
      </c>
    </row>
    <row r="25" spans="1:12" ht="17.25" customHeight="1">
      <c r="A25" s="12" t="s">
        <v>28</v>
      </c>
      <c r="B25" s="13">
        <v>25328</v>
      </c>
      <c r="C25" s="13">
        <v>40486</v>
      </c>
      <c r="D25" s="13">
        <v>48202</v>
      </c>
      <c r="E25" s="13">
        <v>29527</v>
      </c>
      <c r="F25" s="13">
        <v>36892</v>
      </c>
      <c r="G25" s="13">
        <v>38162</v>
      </c>
      <c r="H25" s="13">
        <v>20354</v>
      </c>
      <c r="I25" s="13">
        <v>8931</v>
      </c>
      <c r="J25" s="13">
        <v>21043</v>
      </c>
      <c r="K25" s="11">
        <f t="shared" si="2"/>
        <v>268925</v>
      </c>
      <c r="L25" s="55"/>
    </row>
    <row r="26" spans="1:12" ht="17.25" customHeight="1">
      <c r="A26" s="12" t="s">
        <v>29</v>
      </c>
      <c r="B26" s="13">
        <v>14247</v>
      </c>
      <c r="C26" s="13">
        <v>22774</v>
      </c>
      <c r="D26" s="13">
        <v>27113</v>
      </c>
      <c r="E26" s="13">
        <v>16609</v>
      </c>
      <c r="F26" s="13">
        <v>20752</v>
      </c>
      <c r="G26" s="13">
        <v>21466</v>
      </c>
      <c r="H26" s="13">
        <v>11449</v>
      </c>
      <c r="I26" s="13">
        <v>5024</v>
      </c>
      <c r="J26" s="13">
        <v>11837</v>
      </c>
      <c r="K26" s="11">
        <f t="shared" si="2"/>
        <v>151271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7412</v>
      </c>
      <c r="I27" s="11">
        <v>0</v>
      </c>
      <c r="J27" s="11">
        <v>0</v>
      </c>
      <c r="K27" s="11">
        <f t="shared" si="2"/>
        <v>7412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 t="shared" ref="B29:J29" si="7">SUM(B30:B33)</f>
        <v>2.2709000000000001</v>
      </c>
      <c r="C29" s="34">
        <f t="shared" si="7"/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11340.54</v>
      </c>
      <c r="I35" s="20">
        <v>0</v>
      </c>
      <c r="J35" s="20">
        <v>0</v>
      </c>
      <c r="K35" s="24">
        <f>SUM(B35:J35)</f>
        <v>11340.54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5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 t="shared" si="8"/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 t="shared" ref="B47:J47" si="9">+B48+B56</f>
        <v>1321329.6600000001</v>
      </c>
      <c r="C47" s="23">
        <f t="shared" si="9"/>
        <v>2003996.26</v>
      </c>
      <c r="D47" s="23">
        <f t="shared" si="9"/>
        <v>2322064.6800000002</v>
      </c>
      <c r="E47" s="23">
        <f t="shared" si="9"/>
        <v>1357196.2</v>
      </c>
      <c r="F47" s="23">
        <f t="shared" si="9"/>
        <v>1896957.8599999999</v>
      </c>
      <c r="G47" s="23">
        <f t="shared" si="9"/>
        <v>2505242.6800000002</v>
      </c>
      <c r="H47" s="23">
        <f t="shared" si="9"/>
        <v>1351772.06</v>
      </c>
      <c r="I47" s="23">
        <f t="shared" si="9"/>
        <v>514864.31</v>
      </c>
      <c r="J47" s="23">
        <f t="shared" si="9"/>
        <v>729878.22000000009</v>
      </c>
      <c r="K47" s="23">
        <f t="shared" ref="K47:K56" si="10">SUM(B47:J47)</f>
        <v>14003301.930000002</v>
      </c>
    </row>
    <row r="48" spans="1:11" ht="17.25" customHeight="1">
      <c r="A48" s="16" t="s">
        <v>48</v>
      </c>
      <c r="B48" s="24">
        <f t="shared" ref="B48:J48" si="11">SUM(B49:B55)</f>
        <v>1306319.33</v>
      </c>
      <c r="C48" s="24">
        <f t="shared" si="11"/>
        <v>1983988.37</v>
      </c>
      <c r="D48" s="24">
        <f t="shared" si="11"/>
        <v>2301801.77</v>
      </c>
      <c r="E48" s="24">
        <f t="shared" si="11"/>
        <v>1338309.68</v>
      </c>
      <c r="F48" s="24">
        <f t="shared" si="11"/>
        <v>1878549.16</v>
      </c>
      <c r="G48" s="24">
        <f t="shared" si="11"/>
        <v>2480301.7200000002</v>
      </c>
      <c r="H48" s="24">
        <f t="shared" si="11"/>
        <v>1336322.2</v>
      </c>
      <c r="I48" s="24">
        <f t="shared" si="11"/>
        <v>514864.31</v>
      </c>
      <c r="J48" s="24">
        <f t="shared" si="11"/>
        <v>718291.31</v>
      </c>
      <c r="K48" s="24">
        <f t="shared" si="10"/>
        <v>13858747.850000001</v>
      </c>
    </row>
    <row r="49" spans="1:11" ht="17.25" customHeight="1">
      <c r="A49" s="36" t="s">
        <v>49</v>
      </c>
      <c r="B49" s="24">
        <f t="shared" ref="B49:J49" si="12">ROUND(B30*B7,2)</f>
        <v>1306319.33</v>
      </c>
      <c r="C49" s="24">
        <f t="shared" si="12"/>
        <v>1979588.37</v>
      </c>
      <c r="D49" s="24">
        <f t="shared" si="12"/>
        <v>2301801.77</v>
      </c>
      <c r="E49" s="24">
        <f t="shared" si="12"/>
        <v>1338309.68</v>
      </c>
      <c r="F49" s="24">
        <f t="shared" si="12"/>
        <v>1878549.16</v>
      </c>
      <c r="G49" s="24">
        <f t="shared" si="12"/>
        <v>2480301.7200000002</v>
      </c>
      <c r="H49" s="24">
        <f t="shared" si="12"/>
        <v>1324981.6599999999</v>
      </c>
      <c r="I49" s="24">
        <f t="shared" si="12"/>
        <v>514864.31</v>
      </c>
      <c r="J49" s="24">
        <f t="shared" si="12"/>
        <v>718291.31</v>
      </c>
      <c r="K49" s="24">
        <f t="shared" si="10"/>
        <v>13843007.310000002</v>
      </c>
    </row>
    <row r="50" spans="1:11" ht="17.25" customHeight="1">
      <c r="A50" s="36" t="s">
        <v>50</v>
      </c>
      <c r="B50" s="20">
        <v>0</v>
      </c>
      <c r="C50" s="24">
        <f>ROUND(C31*C7,2)</f>
        <v>4400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0"/>
        <v>4400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0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11340.54</v>
      </c>
      <c r="I53" s="33">
        <f>+I35</f>
        <v>0</v>
      </c>
      <c r="J53" s="33">
        <f>+J35</f>
        <v>0</v>
      </c>
      <c r="K53" s="24">
        <f t="shared" si="10"/>
        <v>11340.54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0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0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18408.7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0"/>
        <v>144554.07999999999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-250980.25</v>
      </c>
      <c r="C60" s="37">
        <f t="shared" si="13"/>
        <v>-274634.90000000002</v>
      </c>
      <c r="D60" s="37">
        <f t="shared" si="13"/>
        <v>-272454.17000000004</v>
      </c>
      <c r="E60" s="37">
        <f t="shared" si="13"/>
        <v>-369962.97000000003</v>
      </c>
      <c r="F60" s="37">
        <f t="shared" si="13"/>
        <v>-323161.58</v>
      </c>
      <c r="G60" s="37">
        <f t="shared" si="13"/>
        <v>-334282.25</v>
      </c>
      <c r="H60" s="37">
        <f t="shared" si="13"/>
        <v>-222880.75</v>
      </c>
      <c r="I60" s="37">
        <f t="shared" si="13"/>
        <v>-98058</v>
      </c>
      <c r="J60" s="37">
        <f t="shared" si="13"/>
        <v>-133834.53</v>
      </c>
      <c r="K60" s="37">
        <f t="shared" ref="K60:K66" si="14">SUM(B60:J60)</f>
        <v>-2280249.4</v>
      </c>
    </row>
    <row r="61" spans="1:11" ht="18.75" customHeight="1">
      <c r="A61" s="16" t="s">
        <v>83</v>
      </c>
      <c r="B61" s="37">
        <f t="shared" ref="B61:J61" si="15">B62+B63+B64+B65+B66+B67</f>
        <v>-222394.35</v>
      </c>
      <c r="C61" s="37">
        <f t="shared" si="15"/>
        <v>-233339</v>
      </c>
      <c r="D61" s="37">
        <f t="shared" si="15"/>
        <v>-220016.19</v>
      </c>
      <c r="E61" s="37">
        <f t="shared" si="15"/>
        <v>-247611.18</v>
      </c>
      <c r="F61" s="37">
        <f t="shared" si="15"/>
        <v>-253915.28</v>
      </c>
      <c r="G61" s="37">
        <f t="shared" si="15"/>
        <v>-272262.13</v>
      </c>
      <c r="H61" s="37">
        <f t="shared" si="15"/>
        <v>-190791</v>
      </c>
      <c r="I61" s="37">
        <f t="shared" si="15"/>
        <v>-36450</v>
      </c>
      <c r="J61" s="37">
        <f t="shared" si="15"/>
        <v>-62175</v>
      </c>
      <c r="K61" s="37">
        <f t="shared" si="14"/>
        <v>-1738954.13</v>
      </c>
    </row>
    <row r="62" spans="1:11" ht="18.75" customHeight="1">
      <c r="A62" s="12" t="s">
        <v>84</v>
      </c>
      <c r="B62" s="37">
        <f t="shared" ref="B62:J62" si="16">-ROUND(B9*$D$3,2)</f>
        <v>-157368</v>
      </c>
      <c r="C62" s="37">
        <f t="shared" si="16"/>
        <v>-220266</v>
      </c>
      <c r="D62" s="37">
        <f t="shared" si="16"/>
        <v>-195294</v>
      </c>
      <c r="E62" s="37">
        <f t="shared" si="16"/>
        <v>-144858</v>
      </c>
      <c r="F62" s="37">
        <f t="shared" si="16"/>
        <v>-177114</v>
      </c>
      <c r="G62" s="37">
        <f t="shared" si="16"/>
        <v>-200460</v>
      </c>
      <c r="H62" s="37">
        <f t="shared" si="16"/>
        <v>-190791</v>
      </c>
      <c r="I62" s="37">
        <f t="shared" si="16"/>
        <v>-36450</v>
      </c>
      <c r="J62" s="37">
        <f t="shared" si="16"/>
        <v>-62175</v>
      </c>
      <c r="K62" s="37">
        <f t="shared" si="14"/>
        <v>-1384776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f t="shared" si="14"/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f t="shared" si="14"/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f t="shared" si="14"/>
        <v>0</v>
      </c>
    </row>
    <row r="66" spans="1:11" ht="18.75" customHeight="1">
      <c r="A66" s="12" t="s">
        <v>61</v>
      </c>
      <c r="B66" s="49">
        <v>-65026.35</v>
      </c>
      <c r="C66" s="49">
        <v>-13073</v>
      </c>
      <c r="D66" s="49">
        <v>-24722.19</v>
      </c>
      <c r="E66" s="49">
        <v>-102753.18</v>
      </c>
      <c r="F66" s="49">
        <v>-76801.279999999999</v>
      </c>
      <c r="G66" s="49">
        <v>-71802.13</v>
      </c>
      <c r="H66" s="20">
        <v>0</v>
      </c>
      <c r="I66" s="20">
        <v>0</v>
      </c>
      <c r="J66" s="20">
        <v>0</v>
      </c>
      <c r="K66" s="37">
        <f t="shared" si="14"/>
        <v>-354178.13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7">SUM(B69:B92)</f>
        <v>-14814.51</v>
      </c>
      <c r="C68" s="37">
        <f t="shared" si="17"/>
        <v>-22422.09</v>
      </c>
      <c r="D68" s="37">
        <f t="shared" si="17"/>
        <v>-21536.14</v>
      </c>
      <c r="E68" s="37">
        <f t="shared" si="17"/>
        <v>-108772.59</v>
      </c>
      <c r="F68" s="37">
        <f t="shared" si="17"/>
        <v>-25035.54</v>
      </c>
      <c r="G68" s="37">
        <f t="shared" si="17"/>
        <v>-42945.98</v>
      </c>
      <c r="H68" s="37">
        <f t="shared" si="17"/>
        <v>-16058.6</v>
      </c>
      <c r="I68" s="37">
        <f t="shared" si="17"/>
        <v>-61608</v>
      </c>
      <c r="J68" s="37">
        <f t="shared" si="17"/>
        <v>-71659.53</v>
      </c>
      <c r="K68" s="37">
        <f t="shared" ref="K68:K90" si="18">SUM(B68:J68)</f>
        <v>-384852.98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8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8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8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8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8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8"/>
        <v>0</v>
      </c>
    </row>
    <row r="75" spans="1:11" ht="18.75" customHeight="1">
      <c r="A75" s="12" t="s">
        <v>69</v>
      </c>
      <c r="B75" s="20">
        <v>0</v>
      </c>
      <c r="C75" s="37">
        <v>-720</v>
      </c>
      <c r="D75" s="20">
        <v>0</v>
      </c>
      <c r="E75" s="37">
        <v>-81767.66</v>
      </c>
      <c r="F75" s="37">
        <v>-5022.18</v>
      </c>
      <c r="G75" s="37">
        <v>-13067.28</v>
      </c>
      <c r="H75" s="37">
        <v>-1440</v>
      </c>
      <c r="I75" s="20">
        <v>0</v>
      </c>
      <c r="J75" s="20">
        <v>0</v>
      </c>
      <c r="K75" s="50">
        <f t="shared" si="18"/>
        <v>-102017.12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8"/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8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8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8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8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50">
        <v>-18000</v>
      </c>
      <c r="J81" s="50">
        <v>-47000</v>
      </c>
      <c r="K81" s="50">
        <f t="shared" si="18"/>
        <v>-65000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8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8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8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8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8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8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8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8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8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-11264.73</v>
      </c>
      <c r="F92" s="20">
        <v>0</v>
      </c>
      <c r="G92" s="20">
        <v>0</v>
      </c>
      <c r="H92" s="20">
        <v>0</v>
      </c>
      <c r="I92" s="50">
        <v>-6487.29</v>
      </c>
      <c r="J92" s="50">
        <v>-13064.82</v>
      </c>
      <c r="K92" s="50">
        <f>SUM(B92:J92)</f>
        <v>-30816.84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137</v>
      </c>
      <c r="B94" s="50">
        <v>-13771.39</v>
      </c>
      <c r="C94" s="50">
        <v>-18873.810000000001</v>
      </c>
      <c r="D94" s="50">
        <v>-30901.84</v>
      </c>
      <c r="E94" s="50">
        <v>-13579.2</v>
      </c>
      <c r="F94" s="50">
        <v>-44210.76</v>
      </c>
      <c r="G94" s="50">
        <v>-19074.14</v>
      </c>
      <c r="H94" s="50">
        <v>-16031.15</v>
      </c>
      <c r="I94" s="20">
        <v>0</v>
      </c>
      <c r="J94" s="20">
        <v>0</v>
      </c>
      <c r="K94" s="50">
        <f t="shared" ref="K94:K100" si="19">SUM(B94:J94)</f>
        <v>-156442.29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9"/>
        <v>0</v>
      </c>
      <c r="L95" s="57"/>
    </row>
    <row r="96" spans="1:12" ht="18.75" customHeight="1">
      <c r="A96" s="16" t="s">
        <v>92</v>
      </c>
      <c r="B96" s="25">
        <f t="shared" ref="B96:J96" si="20">+B97+B98</f>
        <v>1070349.4099999999</v>
      </c>
      <c r="C96" s="25">
        <f t="shared" si="20"/>
        <v>1729361.36</v>
      </c>
      <c r="D96" s="25">
        <f t="shared" si="20"/>
        <v>2060273.0500000003</v>
      </c>
      <c r="E96" s="25">
        <f t="shared" si="20"/>
        <v>987233.23</v>
      </c>
      <c r="F96" s="25">
        <f t="shared" si="20"/>
        <v>1599598.3399999999</v>
      </c>
      <c r="G96" s="25">
        <f t="shared" si="20"/>
        <v>2170960.4300000002</v>
      </c>
      <c r="H96" s="25">
        <f t="shared" si="20"/>
        <v>1129472.5999999999</v>
      </c>
      <c r="I96" s="25">
        <f t="shared" si="20"/>
        <v>416806.31</v>
      </c>
      <c r="J96" s="25">
        <f t="shared" si="20"/>
        <v>596043.69000000006</v>
      </c>
      <c r="K96" s="50">
        <f t="shared" si="19"/>
        <v>11760098.42</v>
      </c>
      <c r="L96" s="57"/>
    </row>
    <row r="97" spans="1:13" ht="18.75" customHeight="1">
      <c r="A97" s="16" t="s">
        <v>91</v>
      </c>
      <c r="B97" s="25">
        <f>+B48+B61+B68+B93</f>
        <v>1069110.47</v>
      </c>
      <c r="C97" s="25">
        <f>+C48+C61+C68+C93</f>
        <v>1728227.28</v>
      </c>
      <c r="D97" s="25">
        <f>+D48+D61+D68+D93-D70</f>
        <v>2060273.0500000003</v>
      </c>
      <c r="E97" s="25">
        <f t="shared" ref="E97:J97" si="21">+E48+E61+E68+E93</f>
        <v>981925.91</v>
      </c>
      <c r="F97" s="25">
        <f t="shared" si="21"/>
        <v>1599598.3399999999</v>
      </c>
      <c r="G97" s="25">
        <f t="shared" si="21"/>
        <v>2165093.6100000003</v>
      </c>
      <c r="H97" s="25">
        <f t="shared" si="21"/>
        <v>1129472.5999999999</v>
      </c>
      <c r="I97" s="25">
        <f t="shared" si="21"/>
        <v>416806.31</v>
      </c>
      <c r="J97" s="25">
        <f t="shared" si="21"/>
        <v>584456.78</v>
      </c>
      <c r="K97" s="50">
        <f t="shared" si="19"/>
        <v>11734964.35</v>
      </c>
      <c r="L97" s="57"/>
    </row>
    <row r="98" spans="1:13" ht="18" customHeight="1">
      <c r="A98" s="16" t="s">
        <v>95</v>
      </c>
      <c r="B98" s="25">
        <f t="shared" ref="B98:J98" si="22">IF(+B56+B94+B99&lt;0,0,(B56+B94+B99))</f>
        <v>1238.9400000000005</v>
      </c>
      <c r="C98" s="25">
        <f t="shared" si="22"/>
        <v>1134.0799999999981</v>
      </c>
      <c r="D98" s="25">
        <f t="shared" si="22"/>
        <v>0</v>
      </c>
      <c r="E98" s="25">
        <f t="shared" si="22"/>
        <v>5307.32</v>
      </c>
      <c r="F98" s="25">
        <f t="shared" si="22"/>
        <v>0</v>
      </c>
      <c r="G98" s="25">
        <f t="shared" si="22"/>
        <v>5866.82</v>
      </c>
      <c r="H98" s="25">
        <f t="shared" si="22"/>
        <v>0</v>
      </c>
      <c r="I98" s="20">
        <f t="shared" si="22"/>
        <v>0</v>
      </c>
      <c r="J98" s="25">
        <f t="shared" si="22"/>
        <v>11586.91</v>
      </c>
      <c r="K98" s="50">
        <f t="shared" si="19"/>
        <v>25134.07</v>
      </c>
    </row>
    <row r="99" spans="1:13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19"/>
        <v>0</v>
      </c>
      <c r="M99" s="64"/>
    </row>
    <row r="100" spans="1:13" ht="18.75" customHeight="1">
      <c r="A100" s="16" t="s">
        <v>94</v>
      </c>
      <c r="B100" s="20">
        <f>IF(+B94+B56&gt;0,0,(B94+B56))</f>
        <v>0</v>
      </c>
      <c r="C100" s="20">
        <f>IF(+C94+C56&gt;0,0,(C94+C56))</f>
        <v>0</v>
      </c>
      <c r="D100" s="37">
        <f>IF(+D94+D56+D70&gt;0,0,(D94+D56+D70))</f>
        <v>-10662.54</v>
      </c>
      <c r="E100" s="20">
        <f>IF(+E94+E56&gt;0,0,(E94+E56))</f>
        <v>0</v>
      </c>
      <c r="F100" s="37">
        <f>IF(+F94+F56&gt;0,0,(F94+F56))</f>
        <v>-25802.06</v>
      </c>
      <c r="G100" s="20">
        <f>IF(+G94+G56&gt;0,0,(G94+G56))</f>
        <v>0</v>
      </c>
      <c r="H100" s="37">
        <f>IF(+H94+H56&gt;0,0,(H94+H56))</f>
        <v>-581.28999999999905</v>
      </c>
      <c r="I100" s="20">
        <v>0</v>
      </c>
      <c r="J100" s="20">
        <v>0</v>
      </c>
      <c r="K100" s="50">
        <f t="shared" si="19"/>
        <v>-37045.890000000007</v>
      </c>
    </row>
    <row r="101" spans="1:13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3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3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3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11760098.449999999</v>
      </c>
    </row>
    <row r="105" spans="1:13" ht="18.75" customHeight="1">
      <c r="A105" s="27" t="s">
        <v>79</v>
      </c>
      <c r="B105" s="28">
        <v>127385.96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ref="K105:K122" si="23">SUM(B105:J105)</f>
        <v>127385.96</v>
      </c>
    </row>
    <row r="106" spans="1:13" ht="18.75" customHeight="1">
      <c r="A106" s="27" t="s">
        <v>80</v>
      </c>
      <c r="B106" s="28">
        <v>942963.45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3"/>
        <v>942963.45</v>
      </c>
    </row>
    <row r="107" spans="1:13" ht="18.75" customHeight="1">
      <c r="A107" s="27" t="s">
        <v>81</v>
      </c>
      <c r="B107" s="42">
        <v>0</v>
      </c>
      <c r="C107" s="28">
        <f>+C96</f>
        <v>1729361.36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3"/>
        <v>1729361.36</v>
      </c>
    </row>
    <row r="108" spans="1:13" ht="18.75" customHeight="1">
      <c r="A108" s="27" t="s">
        <v>82</v>
      </c>
      <c r="B108" s="42">
        <v>0</v>
      </c>
      <c r="C108" s="42">
        <v>0</v>
      </c>
      <c r="D108" s="28">
        <f>+D96</f>
        <v>2060273.0500000003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3"/>
        <v>2060273.0500000003</v>
      </c>
    </row>
    <row r="109" spans="1:13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987233.23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3"/>
        <v>987233.23</v>
      </c>
    </row>
    <row r="110" spans="1:13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192751.6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3"/>
        <v>192751.6</v>
      </c>
    </row>
    <row r="111" spans="1:13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267452.84000000003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3"/>
        <v>267452.84000000003</v>
      </c>
    </row>
    <row r="112" spans="1:13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402298.99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3"/>
        <v>402298.99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737094.92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3"/>
        <v>737094.92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639359.12</v>
      </c>
      <c r="H114" s="42">
        <v>0</v>
      </c>
      <c r="I114" s="42">
        <v>0</v>
      </c>
      <c r="J114" s="42">
        <v>0</v>
      </c>
      <c r="K114" s="43">
        <f t="shared" si="23"/>
        <v>639359.12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48330.42</v>
      </c>
      <c r="H115" s="42">
        <v>0</v>
      </c>
      <c r="I115" s="42">
        <v>0</v>
      </c>
      <c r="J115" s="42">
        <v>0</v>
      </c>
      <c r="K115" s="43">
        <f t="shared" si="23"/>
        <v>48330.42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329787.08</v>
      </c>
      <c r="H116" s="42">
        <v>0</v>
      </c>
      <c r="I116" s="42">
        <v>0</v>
      </c>
      <c r="J116" s="42">
        <v>0</v>
      </c>
      <c r="K116" s="43">
        <f t="shared" si="23"/>
        <v>329787.08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300644.14</v>
      </c>
      <c r="H117" s="42">
        <v>0</v>
      </c>
      <c r="I117" s="42">
        <v>0</v>
      </c>
      <c r="J117" s="42">
        <v>0</v>
      </c>
      <c r="K117" s="43">
        <f t="shared" si="23"/>
        <v>300644.14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852839.68</v>
      </c>
      <c r="H118" s="42">
        <v>0</v>
      </c>
      <c r="I118" s="42">
        <v>0</v>
      </c>
      <c r="J118" s="42">
        <v>0</v>
      </c>
      <c r="K118" s="43">
        <f t="shared" si="23"/>
        <v>852839.68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392039.94</v>
      </c>
      <c r="I119" s="42">
        <v>0</v>
      </c>
      <c r="J119" s="42">
        <v>0</v>
      </c>
      <c r="K119" s="43">
        <f t="shared" si="23"/>
        <v>392039.94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737432.67</v>
      </c>
      <c r="I120" s="42">
        <v>0</v>
      </c>
      <c r="J120" s="42">
        <v>0</v>
      </c>
      <c r="K120" s="43">
        <f t="shared" si="23"/>
        <v>737432.67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416806.31</v>
      </c>
      <c r="J121" s="42">
        <v>0</v>
      </c>
      <c r="K121" s="43">
        <f t="shared" si="23"/>
        <v>416806.31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596043.68999999994</v>
      </c>
      <c r="K122" s="46">
        <f t="shared" si="23"/>
        <v>596043.68999999994</v>
      </c>
    </row>
    <row r="123" spans="1:11" ht="18.75" customHeight="1">
      <c r="A123" s="41" t="s">
        <v>129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41" t="s">
        <v>143</v>
      </c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opLeftCell="A109" zoomScaleNormal="100" zoomScaleSheetLayoutView="70" workbookViewId="0">
      <selection activeCell="A109" sqref="A109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3" ht="21">
      <c r="A2" s="68" t="s">
        <v>142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9" t="s">
        <v>15</v>
      </c>
      <c r="B4" s="70" t="s">
        <v>118</v>
      </c>
      <c r="C4" s="71"/>
      <c r="D4" s="71"/>
      <c r="E4" s="71"/>
      <c r="F4" s="71"/>
      <c r="G4" s="71"/>
      <c r="H4" s="71"/>
      <c r="I4" s="71"/>
      <c r="J4" s="72"/>
      <c r="K4" s="73" t="s">
        <v>16</v>
      </c>
    </row>
    <row r="5" spans="1:13" ht="38.25">
      <c r="A5" s="69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4" t="s">
        <v>117</v>
      </c>
      <c r="J5" s="74" t="s">
        <v>116</v>
      </c>
      <c r="K5" s="69"/>
    </row>
    <row r="6" spans="1:13" ht="18.75" customHeight="1">
      <c r="A6" s="6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5"/>
      <c r="J6" s="75"/>
      <c r="K6" s="69"/>
    </row>
    <row r="7" spans="1:13" ht="17.25" customHeight="1">
      <c r="A7" s="8" t="s">
        <v>30</v>
      </c>
      <c r="B7" s="9">
        <f t="shared" ref="B7:K7" si="0">+B8+B20+B24+B27</f>
        <v>304709</v>
      </c>
      <c r="C7" s="9">
        <f t="shared" si="0"/>
        <v>396770</v>
      </c>
      <c r="D7" s="9">
        <f t="shared" si="0"/>
        <v>439337</v>
      </c>
      <c r="E7" s="9">
        <f t="shared" si="0"/>
        <v>260425</v>
      </c>
      <c r="F7" s="9">
        <f t="shared" si="0"/>
        <v>428529</v>
      </c>
      <c r="G7" s="9">
        <f t="shared" si="0"/>
        <v>657053</v>
      </c>
      <c r="H7" s="9">
        <f t="shared" si="0"/>
        <v>255357</v>
      </c>
      <c r="I7" s="9">
        <f t="shared" si="0"/>
        <v>56135</v>
      </c>
      <c r="J7" s="9">
        <f t="shared" si="0"/>
        <v>165734</v>
      </c>
      <c r="K7" s="9">
        <f t="shared" si="0"/>
        <v>2964049</v>
      </c>
      <c r="L7" s="55"/>
    </row>
    <row r="8" spans="1:13" ht="17.25" customHeight="1">
      <c r="A8" s="10" t="s">
        <v>125</v>
      </c>
      <c r="B8" s="11">
        <f t="shared" ref="B8:J8" si="1">B9+B12+B16</f>
        <v>179308</v>
      </c>
      <c r="C8" s="11">
        <f t="shared" si="1"/>
        <v>244452</v>
      </c>
      <c r="D8" s="11">
        <f t="shared" si="1"/>
        <v>253935</v>
      </c>
      <c r="E8" s="11">
        <f t="shared" si="1"/>
        <v>156079</v>
      </c>
      <c r="F8" s="11">
        <f t="shared" si="1"/>
        <v>235778</v>
      </c>
      <c r="G8" s="11">
        <f t="shared" si="1"/>
        <v>347937</v>
      </c>
      <c r="H8" s="11">
        <f t="shared" si="1"/>
        <v>158299</v>
      </c>
      <c r="I8" s="11">
        <f t="shared" si="1"/>
        <v>30323</v>
      </c>
      <c r="J8" s="11">
        <f t="shared" si="1"/>
        <v>94179</v>
      </c>
      <c r="K8" s="11">
        <f t="shared" ref="K8:K27" si="2">SUM(B8:J8)</f>
        <v>1700290</v>
      </c>
    </row>
    <row r="9" spans="1:13" ht="17.25" customHeight="1">
      <c r="A9" s="15" t="s">
        <v>17</v>
      </c>
      <c r="B9" s="13">
        <f t="shared" ref="B9:J9" si="3">+B10+B11</f>
        <v>34281</v>
      </c>
      <c r="C9" s="13">
        <f t="shared" si="3"/>
        <v>48966</v>
      </c>
      <c r="D9" s="13">
        <f t="shared" si="3"/>
        <v>46984</v>
      </c>
      <c r="E9" s="13">
        <f t="shared" si="3"/>
        <v>29573</v>
      </c>
      <c r="F9" s="13">
        <f t="shared" si="3"/>
        <v>37115</v>
      </c>
      <c r="G9" s="13">
        <f t="shared" si="3"/>
        <v>41158</v>
      </c>
      <c r="H9" s="13">
        <f t="shared" si="3"/>
        <v>33544</v>
      </c>
      <c r="I9" s="13">
        <f t="shared" si="3"/>
        <v>6931</v>
      </c>
      <c r="J9" s="13">
        <f t="shared" si="3"/>
        <v>15287</v>
      </c>
      <c r="K9" s="11">
        <f t="shared" si="2"/>
        <v>293839</v>
      </c>
    </row>
    <row r="10" spans="1:13" ht="17.25" customHeight="1">
      <c r="A10" s="31" t="s">
        <v>18</v>
      </c>
      <c r="B10" s="13">
        <v>34281</v>
      </c>
      <c r="C10" s="13">
        <v>48966</v>
      </c>
      <c r="D10" s="13">
        <v>46984</v>
      </c>
      <c r="E10" s="13">
        <v>29573</v>
      </c>
      <c r="F10" s="13">
        <v>37115</v>
      </c>
      <c r="G10" s="13">
        <v>41158</v>
      </c>
      <c r="H10" s="13">
        <v>33544</v>
      </c>
      <c r="I10" s="13">
        <v>6931</v>
      </c>
      <c r="J10" s="13">
        <v>15287</v>
      </c>
      <c r="K10" s="11">
        <f t="shared" si="2"/>
        <v>293839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 t="shared" si="2"/>
        <v>0</v>
      </c>
    </row>
    <row r="12" spans="1:13" ht="17.25" customHeight="1">
      <c r="A12" s="15" t="s">
        <v>31</v>
      </c>
      <c r="B12" s="17">
        <f t="shared" ref="B12:J12" si="4">SUM(B13:B15)</f>
        <v>143682</v>
      </c>
      <c r="C12" s="17">
        <f t="shared" si="4"/>
        <v>193511</v>
      </c>
      <c r="D12" s="17">
        <f t="shared" si="4"/>
        <v>205011</v>
      </c>
      <c r="E12" s="17">
        <f t="shared" si="4"/>
        <v>125267</v>
      </c>
      <c r="F12" s="17">
        <f t="shared" si="4"/>
        <v>196697</v>
      </c>
      <c r="G12" s="17">
        <f t="shared" si="4"/>
        <v>303917</v>
      </c>
      <c r="H12" s="17">
        <f t="shared" si="4"/>
        <v>123530</v>
      </c>
      <c r="I12" s="17">
        <f t="shared" si="4"/>
        <v>23101</v>
      </c>
      <c r="J12" s="17">
        <f t="shared" si="4"/>
        <v>78235</v>
      </c>
      <c r="K12" s="11">
        <f t="shared" si="2"/>
        <v>1392951</v>
      </c>
    </row>
    <row r="13" spans="1:13" ht="17.25" customHeight="1">
      <c r="A13" s="14" t="s">
        <v>20</v>
      </c>
      <c r="B13" s="13">
        <v>71533</v>
      </c>
      <c r="C13" s="13">
        <v>104114</v>
      </c>
      <c r="D13" s="13">
        <v>111189</v>
      </c>
      <c r="E13" s="13">
        <v>67214</v>
      </c>
      <c r="F13" s="13">
        <v>101805</v>
      </c>
      <c r="G13" s="13">
        <v>148898</v>
      </c>
      <c r="H13" s="13">
        <v>59931</v>
      </c>
      <c r="I13" s="13">
        <v>13456</v>
      </c>
      <c r="J13" s="13">
        <v>42407</v>
      </c>
      <c r="K13" s="11">
        <f t="shared" si="2"/>
        <v>720547</v>
      </c>
      <c r="L13" s="55"/>
      <c r="M13" s="56"/>
    </row>
    <row r="14" spans="1:13" ht="17.25" customHeight="1">
      <c r="A14" s="14" t="s">
        <v>21</v>
      </c>
      <c r="B14" s="13">
        <v>66474</v>
      </c>
      <c r="C14" s="13">
        <v>81509</v>
      </c>
      <c r="D14" s="13">
        <v>85743</v>
      </c>
      <c r="E14" s="13">
        <v>53612</v>
      </c>
      <c r="F14" s="13">
        <v>87779</v>
      </c>
      <c r="G14" s="13">
        <v>146213</v>
      </c>
      <c r="H14" s="13">
        <v>58878</v>
      </c>
      <c r="I14" s="13">
        <v>8626</v>
      </c>
      <c r="J14" s="13">
        <v>32722</v>
      </c>
      <c r="K14" s="11">
        <f t="shared" si="2"/>
        <v>621556</v>
      </c>
      <c r="L14" s="55"/>
    </row>
    <row r="15" spans="1:13" ht="17.25" customHeight="1">
      <c r="A15" s="14" t="s">
        <v>22</v>
      </c>
      <c r="B15" s="13">
        <v>5675</v>
      </c>
      <c r="C15" s="13">
        <v>7888</v>
      </c>
      <c r="D15" s="13">
        <v>8079</v>
      </c>
      <c r="E15" s="13">
        <v>4441</v>
      </c>
      <c r="F15" s="13">
        <v>7113</v>
      </c>
      <c r="G15" s="13">
        <v>8806</v>
      </c>
      <c r="H15" s="13">
        <v>4721</v>
      </c>
      <c r="I15" s="13">
        <v>1019</v>
      </c>
      <c r="J15" s="13">
        <v>3106</v>
      </c>
      <c r="K15" s="11">
        <f t="shared" si="2"/>
        <v>50848</v>
      </c>
    </row>
    <row r="16" spans="1:13" ht="17.25" customHeight="1">
      <c r="A16" s="15" t="s">
        <v>121</v>
      </c>
      <c r="B16" s="13">
        <f t="shared" ref="B16:J16" si="5">B17+B18+B19</f>
        <v>1345</v>
      </c>
      <c r="C16" s="13">
        <f t="shared" si="5"/>
        <v>1975</v>
      </c>
      <c r="D16" s="13">
        <f t="shared" si="5"/>
        <v>1940</v>
      </c>
      <c r="E16" s="13">
        <f t="shared" si="5"/>
        <v>1239</v>
      </c>
      <c r="F16" s="13">
        <f t="shared" si="5"/>
        <v>1966</v>
      </c>
      <c r="G16" s="13">
        <f t="shared" si="5"/>
        <v>2862</v>
      </c>
      <c r="H16" s="13">
        <f t="shared" si="5"/>
        <v>1225</v>
      </c>
      <c r="I16" s="13">
        <f t="shared" si="5"/>
        <v>291</v>
      </c>
      <c r="J16" s="13">
        <f t="shared" si="5"/>
        <v>657</v>
      </c>
      <c r="K16" s="11">
        <f t="shared" si="2"/>
        <v>13500</v>
      </c>
    </row>
    <row r="17" spans="1:12" ht="17.25" customHeight="1">
      <c r="A17" s="14" t="s">
        <v>122</v>
      </c>
      <c r="B17" s="13">
        <v>1249</v>
      </c>
      <c r="C17" s="13">
        <v>1808</v>
      </c>
      <c r="D17" s="13">
        <v>1821</v>
      </c>
      <c r="E17" s="13">
        <v>1148</v>
      </c>
      <c r="F17" s="13">
        <v>1842</v>
      </c>
      <c r="G17" s="13">
        <v>2669</v>
      </c>
      <c r="H17" s="13">
        <v>1165</v>
      </c>
      <c r="I17" s="13">
        <v>280</v>
      </c>
      <c r="J17" s="13">
        <v>610</v>
      </c>
      <c r="K17" s="11">
        <f t="shared" si="2"/>
        <v>12592</v>
      </c>
    </row>
    <row r="18" spans="1:12" ht="17.25" customHeight="1">
      <c r="A18" s="14" t="s">
        <v>123</v>
      </c>
      <c r="B18" s="13">
        <v>16</v>
      </c>
      <c r="C18" s="13">
        <v>51</v>
      </c>
      <c r="D18" s="13">
        <v>33</v>
      </c>
      <c r="E18" s="13">
        <v>43</v>
      </c>
      <c r="F18" s="13">
        <v>65</v>
      </c>
      <c r="G18" s="13">
        <v>75</v>
      </c>
      <c r="H18" s="13">
        <v>16</v>
      </c>
      <c r="I18" s="13">
        <v>2</v>
      </c>
      <c r="J18" s="13">
        <v>15</v>
      </c>
      <c r="K18" s="11">
        <f t="shared" si="2"/>
        <v>316</v>
      </c>
    </row>
    <row r="19" spans="1:12" ht="17.25" customHeight="1">
      <c r="A19" s="14" t="s">
        <v>124</v>
      </c>
      <c r="B19" s="13">
        <v>80</v>
      </c>
      <c r="C19" s="13">
        <v>116</v>
      </c>
      <c r="D19" s="13">
        <v>86</v>
      </c>
      <c r="E19" s="13">
        <v>48</v>
      </c>
      <c r="F19" s="13">
        <v>59</v>
      </c>
      <c r="G19" s="13">
        <v>118</v>
      </c>
      <c r="H19" s="13">
        <v>44</v>
      </c>
      <c r="I19" s="13">
        <v>9</v>
      </c>
      <c r="J19" s="11">
        <v>32</v>
      </c>
      <c r="K19" s="11">
        <f t="shared" si="2"/>
        <v>592</v>
      </c>
    </row>
    <row r="20" spans="1:12" ht="17.25" customHeight="1">
      <c r="A20" s="16" t="s">
        <v>23</v>
      </c>
      <c r="B20" s="11">
        <f t="shared" ref="B20:J20" si="6">+B21+B22+B23</f>
        <v>102907</v>
      </c>
      <c r="C20" s="11">
        <f t="shared" si="6"/>
        <v>119630</v>
      </c>
      <c r="D20" s="11">
        <f t="shared" si="6"/>
        <v>143187</v>
      </c>
      <c r="E20" s="11">
        <f t="shared" si="6"/>
        <v>81676</v>
      </c>
      <c r="F20" s="11">
        <f t="shared" si="6"/>
        <v>161149</v>
      </c>
      <c r="G20" s="11">
        <f t="shared" si="6"/>
        <v>276206</v>
      </c>
      <c r="H20" s="11">
        <f t="shared" si="6"/>
        <v>79669</v>
      </c>
      <c r="I20" s="11">
        <f t="shared" si="6"/>
        <v>19053</v>
      </c>
      <c r="J20" s="11">
        <f t="shared" si="6"/>
        <v>51799</v>
      </c>
      <c r="K20" s="11">
        <f t="shared" si="2"/>
        <v>1035276</v>
      </c>
    </row>
    <row r="21" spans="1:12" ht="17.25" customHeight="1">
      <c r="A21" s="12" t="s">
        <v>24</v>
      </c>
      <c r="B21" s="13">
        <v>56674</v>
      </c>
      <c r="C21" s="13">
        <v>72254</v>
      </c>
      <c r="D21" s="13">
        <v>85878</v>
      </c>
      <c r="E21" s="13">
        <v>48258</v>
      </c>
      <c r="F21" s="13">
        <v>91435</v>
      </c>
      <c r="G21" s="13">
        <v>144093</v>
      </c>
      <c r="H21" s="13">
        <v>44665</v>
      </c>
      <c r="I21" s="13">
        <v>12175</v>
      </c>
      <c r="J21" s="13">
        <v>30650</v>
      </c>
      <c r="K21" s="11">
        <f t="shared" si="2"/>
        <v>586082</v>
      </c>
      <c r="L21" s="55"/>
    </row>
    <row r="22" spans="1:12" ht="17.25" customHeight="1">
      <c r="A22" s="12" t="s">
        <v>25</v>
      </c>
      <c r="B22" s="13">
        <v>42822</v>
      </c>
      <c r="C22" s="13">
        <v>43289</v>
      </c>
      <c r="D22" s="13">
        <v>52612</v>
      </c>
      <c r="E22" s="13">
        <v>31067</v>
      </c>
      <c r="F22" s="13">
        <v>65067</v>
      </c>
      <c r="G22" s="13">
        <v>124885</v>
      </c>
      <c r="H22" s="13">
        <v>32597</v>
      </c>
      <c r="I22" s="13">
        <v>6207</v>
      </c>
      <c r="J22" s="13">
        <v>19340</v>
      </c>
      <c r="K22" s="11">
        <f t="shared" si="2"/>
        <v>417886</v>
      </c>
      <c r="L22" s="55"/>
    </row>
    <row r="23" spans="1:12" ht="17.25" customHeight="1">
      <c r="A23" s="12" t="s">
        <v>26</v>
      </c>
      <c r="B23" s="13">
        <v>3411</v>
      </c>
      <c r="C23" s="13">
        <v>4087</v>
      </c>
      <c r="D23" s="13">
        <v>4697</v>
      </c>
      <c r="E23" s="13">
        <v>2351</v>
      </c>
      <c r="F23" s="13">
        <v>4647</v>
      </c>
      <c r="G23" s="13">
        <v>7228</v>
      </c>
      <c r="H23" s="13">
        <v>2407</v>
      </c>
      <c r="I23" s="13">
        <v>671</v>
      </c>
      <c r="J23" s="13">
        <v>1809</v>
      </c>
      <c r="K23" s="11">
        <f t="shared" si="2"/>
        <v>31308</v>
      </c>
    </row>
    <row r="24" spans="1:12" ht="17.25" customHeight="1">
      <c r="A24" s="16" t="s">
        <v>27</v>
      </c>
      <c r="B24" s="13">
        <v>22494</v>
      </c>
      <c r="C24" s="13">
        <v>32688</v>
      </c>
      <c r="D24" s="13">
        <v>42215</v>
      </c>
      <c r="E24" s="13">
        <v>22670</v>
      </c>
      <c r="F24" s="13">
        <v>31602</v>
      </c>
      <c r="G24" s="13">
        <v>32910</v>
      </c>
      <c r="H24" s="13">
        <v>14099</v>
      </c>
      <c r="I24" s="13">
        <v>6759</v>
      </c>
      <c r="J24" s="13">
        <v>19756</v>
      </c>
      <c r="K24" s="11">
        <f t="shared" si="2"/>
        <v>225193</v>
      </c>
    </row>
    <row r="25" spans="1:12" ht="17.25" customHeight="1">
      <c r="A25" s="12" t="s">
        <v>28</v>
      </c>
      <c r="B25" s="13">
        <v>14396</v>
      </c>
      <c r="C25" s="13">
        <v>20920</v>
      </c>
      <c r="D25" s="13">
        <v>27018</v>
      </c>
      <c r="E25" s="13">
        <v>14509</v>
      </c>
      <c r="F25" s="13">
        <v>20225</v>
      </c>
      <c r="G25" s="13">
        <v>21062</v>
      </c>
      <c r="H25" s="13">
        <v>9023</v>
      </c>
      <c r="I25" s="13">
        <v>4326</v>
      </c>
      <c r="J25" s="13">
        <v>12644</v>
      </c>
      <c r="K25" s="11">
        <f t="shared" si="2"/>
        <v>144123</v>
      </c>
      <c r="L25" s="55"/>
    </row>
    <row r="26" spans="1:12" ht="17.25" customHeight="1">
      <c r="A26" s="12" t="s">
        <v>29</v>
      </c>
      <c r="B26" s="13">
        <v>8098</v>
      </c>
      <c r="C26" s="13">
        <v>11768</v>
      </c>
      <c r="D26" s="13">
        <v>15197</v>
      </c>
      <c r="E26" s="13">
        <v>8161</v>
      </c>
      <c r="F26" s="13">
        <v>11377</v>
      </c>
      <c r="G26" s="13">
        <v>11848</v>
      </c>
      <c r="H26" s="13">
        <v>5076</v>
      </c>
      <c r="I26" s="13">
        <v>2433</v>
      </c>
      <c r="J26" s="13">
        <v>7112</v>
      </c>
      <c r="K26" s="11">
        <f t="shared" si="2"/>
        <v>81070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3290</v>
      </c>
      <c r="I27" s="11">
        <v>0</v>
      </c>
      <c r="J27" s="11">
        <v>0</v>
      </c>
      <c r="K27" s="11">
        <f t="shared" si="2"/>
        <v>3290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 t="shared" ref="B29:J29" si="7">SUM(B30:B33)</f>
        <v>2.2709000000000001</v>
      </c>
      <c r="C29" s="34">
        <f t="shared" si="7"/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21129.47</v>
      </c>
      <c r="I35" s="20">
        <v>0</v>
      </c>
      <c r="J35" s="20">
        <v>0</v>
      </c>
      <c r="K35" s="24">
        <f>SUM(B35:J35)</f>
        <v>21129.47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5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 t="shared" si="8"/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 t="shared" ref="B47:J47" si="9">+B48+B56</f>
        <v>706974</v>
      </c>
      <c r="C47" s="23">
        <f t="shared" si="9"/>
        <v>1047699.4500000001</v>
      </c>
      <c r="D47" s="23">
        <f t="shared" si="9"/>
        <v>1313055.97</v>
      </c>
      <c r="E47" s="23">
        <f t="shared" si="9"/>
        <v>664740.52</v>
      </c>
      <c r="F47" s="23">
        <f t="shared" si="9"/>
        <v>1050135.1200000001</v>
      </c>
      <c r="G47" s="23">
        <f t="shared" si="9"/>
        <v>1385763.43</v>
      </c>
      <c r="H47" s="23">
        <f t="shared" si="9"/>
        <v>643001.13</v>
      </c>
      <c r="I47" s="23">
        <f t="shared" si="9"/>
        <v>236637.09</v>
      </c>
      <c r="J47" s="23">
        <f t="shared" si="9"/>
        <v>425839.04</v>
      </c>
      <c r="K47" s="23">
        <f t="shared" ref="K47:K56" si="10">SUM(B47:J47)</f>
        <v>7473845.75</v>
      </c>
    </row>
    <row r="48" spans="1:11" ht="17.25" customHeight="1">
      <c r="A48" s="16" t="s">
        <v>48</v>
      </c>
      <c r="B48" s="24">
        <f t="shared" ref="B48:J48" si="11">SUM(B49:B55)</f>
        <v>691963.67</v>
      </c>
      <c r="C48" s="24">
        <f t="shared" si="11"/>
        <v>1027691.56</v>
      </c>
      <c r="D48" s="24">
        <f t="shared" si="11"/>
        <v>1292793.06</v>
      </c>
      <c r="E48" s="24">
        <f t="shared" si="11"/>
        <v>645854</v>
      </c>
      <c r="F48" s="24">
        <f t="shared" si="11"/>
        <v>1031726.42</v>
      </c>
      <c r="G48" s="24">
        <f t="shared" si="11"/>
        <v>1360822.47</v>
      </c>
      <c r="H48" s="24">
        <f t="shared" si="11"/>
        <v>627551.27</v>
      </c>
      <c r="I48" s="24">
        <f t="shared" si="11"/>
        <v>236637.09</v>
      </c>
      <c r="J48" s="24">
        <f t="shared" si="11"/>
        <v>414252.13</v>
      </c>
      <c r="K48" s="24">
        <f t="shared" si="10"/>
        <v>7329291.669999999</v>
      </c>
    </row>
    <row r="49" spans="1:11" ht="17.25" customHeight="1">
      <c r="A49" s="36" t="s">
        <v>49</v>
      </c>
      <c r="B49" s="24">
        <f t="shared" ref="B49:J49" si="12">ROUND(B30*B7,2)</f>
        <v>691963.67</v>
      </c>
      <c r="C49" s="24">
        <f t="shared" si="12"/>
        <v>1025412.39</v>
      </c>
      <c r="D49" s="24">
        <f t="shared" si="12"/>
        <v>1292793.06</v>
      </c>
      <c r="E49" s="24">
        <f t="shared" si="12"/>
        <v>645854</v>
      </c>
      <c r="F49" s="24">
        <f t="shared" si="12"/>
        <v>1031726.42</v>
      </c>
      <c r="G49" s="24">
        <f t="shared" si="12"/>
        <v>1360822.47</v>
      </c>
      <c r="H49" s="24">
        <f t="shared" si="12"/>
        <v>606421.80000000005</v>
      </c>
      <c r="I49" s="24">
        <f t="shared" si="12"/>
        <v>236637.09</v>
      </c>
      <c r="J49" s="24">
        <f t="shared" si="12"/>
        <v>414252.13</v>
      </c>
      <c r="K49" s="24">
        <f t="shared" si="10"/>
        <v>7305883.0299999993</v>
      </c>
    </row>
    <row r="50" spans="1:11" ht="17.25" customHeight="1">
      <c r="A50" s="36" t="s">
        <v>50</v>
      </c>
      <c r="B50" s="20">
        <v>0</v>
      </c>
      <c r="C50" s="24">
        <f>ROUND(C31*C7,2)</f>
        <v>2279.17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0"/>
        <v>2279.17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0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21129.47</v>
      </c>
      <c r="I53" s="33">
        <f>+I35</f>
        <v>0</v>
      </c>
      <c r="J53" s="33">
        <f>+J35</f>
        <v>0</v>
      </c>
      <c r="K53" s="24">
        <f t="shared" si="10"/>
        <v>21129.47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0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0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18408.7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0"/>
        <v>144554.07999999999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-102843</v>
      </c>
      <c r="C60" s="37">
        <f t="shared" si="13"/>
        <v>-147094.18</v>
      </c>
      <c r="D60" s="37">
        <f t="shared" si="13"/>
        <v>-142157.75</v>
      </c>
      <c r="E60" s="37">
        <f t="shared" si="13"/>
        <v>-95719.65</v>
      </c>
      <c r="F60" s="37">
        <f t="shared" si="13"/>
        <v>-111766.43</v>
      </c>
      <c r="G60" s="37">
        <f t="shared" si="13"/>
        <v>-123497.61</v>
      </c>
      <c r="H60" s="37">
        <f t="shared" si="13"/>
        <v>-100632</v>
      </c>
      <c r="I60" s="37">
        <f t="shared" si="13"/>
        <v>-233756.23</v>
      </c>
      <c r="J60" s="37">
        <f t="shared" si="13"/>
        <v>-394483.52</v>
      </c>
      <c r="K60" s="37">
        <f>SUM(B60:J60)</f>
        <v>-1451950.37</v>
      </c>
    </row>
    <row r="61" spans="1:11" ht="18.75" customHeight="1">
      <c r="A61" s="16" t="s">
        <v>83</v>
      </c>
      <c r="B61" s="37">
        <f t="shared" ref="B61:J61" si="14">B62+B63+B64+B65+B66+B67</f>
        <v>-102843</v>
      </c>
      <c r="C61" s="37">
        <f t="shared" si="14"/>
        <v>-146898</v>
      </c>
      <c r="D61" s="37">
        <f t="shared" si="14"/>
        <v>-140952</v>
      </c>
      <c r="E61" s="37">
        <f t="shared" si="14"/>
        <v>-88719</v>
      </c>
      <c r="F61" s="37">
        <f t="shared" si="14"/>
        <v>-111345</v>
      </c>
      <c r="G61" s="37">
        <f t="shared" si="14"/>
        <v>-123474</v>
      </c>
      <c r="H61" s="37">
        <f t="shared" si="14"/>
        <v>-100632</v>
      </c>
      <c r="I61" s="37">
        <f t="shared" si="14"/>
        <v>-20793</v>
      </c>
      <c r="J61" s="37">
        <f t="shared" si="14"/>
        <v>-45861</v>
      </c>
      <c r="K61" s="37">
        <f>SUM(B61:J61)</f>
        <v>-881517</v>
      </c>
    </row>
    <row r="62" spans="1:11" ht="18.75" customHeight="1">
      <c r="A62" s="12" t="s">
        <v>84</v>
      </c>
      <c r="B62" s="37">
        <f t="shared" ref="B62:J62" si="15">-ROUND(B9*$D$3,2)</f>
        <v>-102843</v>
      </c>
      <c r="C62" s="37">
        <f t="shared" si="15"/>
        <v>-146898</v>
      </c>
      <c r="D62" s="37">
        <f t="shared" si="15"/>
        <v>-140952</v>
      </c>
      <c r="E62" s="37">
        <f t="shared" si="15"/>
        <v>-88719</v>
      </c>
      <c r="F62" s="37">
        <f t="shared" si="15"/>
        <v>-111345</v>
      </c>
      <c r="G62" s="37">
        <f t="shared" si="15"/>
        <v>-123474</v>
      </c>
      <c r="H62" s="37">
        <f t="shared" si="15"/>
        <v>-100632</v>
      </c>
      <c r="I62" s="37">
        <f t="shared" si="15"/>
        <v>-20793</v>
      </c>
      <c r="J62" s="37">
        <f t="shared" si="15"/>
        <v>-45861</v>
      </c>
      <c r="K62" s="37">
        <f>SUM(B62:J62)</f>
        <v>-881517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6">SUM(B69:B92)</f>
        <v>0</v>
      </c>
      <c r="C68" s="37">
        <f t="shared" si="16"/>
        <v>-196.18</v>
      </c>
      <c r="D68" s="37">
        <f t="shared" si="16"/>
        <v>-1205.75</v>
      </c>
      <c r="E68" s="37">
        <f t="shared" si="16"/>
        <v>-7000.6500000000005</v>
      </c>
      <c r="F68" s="37">
        <f t="shared" si="16"/>
        <v>-421.43</v>
      </c>
      <c r="G68" s="37">
        <f t="shared" si="16"/>
        <v>-23.61</v>
      </c>
      <c r="H68" s="37">
        <f t="shared" si="16"/>
        <v>0</v>
      </c>
      <c r="I68" s="37">
        <f t="shared" si="16"/>
        <v>-212963.23</v>
      </c>
      <c r="J68" s="37">
        <f t="shared" si="16"/>
        <v>-348622.52</v>
      </c>
      <c r="K68" s="37">
        <f>SUM(B68:J68)</f>
        <v>-570433.37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>SUM(B69:J69)</f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>SUM(B70:J70)</f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>SUM(B71:J71)</f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</row>
    <row r="73" spans="1:11" ht="18.75" customHeight="1">
      <c r="A73" s="36" t="s">
        <v>67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>SUM(B74:J74)</f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ref="K76:K90" si="17">SUM(B76:J76)</f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7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7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7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7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37">
        <v>-208000</v>
      </c>
      <c r="J81" s="37">
        <v>-340000</v>
      </c>
      <c r="K81" s="37">
        <f t="shared" si="17"/>
        <v>-548000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7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7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7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7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7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7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7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7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7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-5517.35</v>
      </c>
      <c r="F92" s="20">
        <v>0</v>
      </c>
      <c r="G92" s="20">
        <v>0</v>
      </c>
      <c r="H92" s="20">
        <v>0</v>
      </c>
      <c r="I92" s="50">
        <v>-2981.63</v>
      </c>
      <c r="J92" s="50">
        <v>-7622.52</v>
      </c>
      <c r="K92" s="50">
        <f>SUM(B92:J92)</f>
        <v>-16121.5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>SUM(B95:J95)</f>
        <v>0</v>
      </c>
      <c r="L95" s="57"/>
    </row>
    <row r="96" spans="1:12" ht="18.75" customHeight="1">
      <c r="A96" s="16" t="s">
        <v>92</v>
      </c>
      <c r="B96" s="25">
        <f t="shared" ref="B96:J96" si="18">+B97+B98</f>
        <v>604131</v>
      </c>
      <c r="C96" s="25">
        <f t="shared" si="18"/>
        <v>900605.27</v>
      </c>
      <c r="D96" s="25">
        <f t="shared" si="18"/>
        <v>1160235.6800000002</v>
      </c>
      <c r="E96" s="25">
        <f t="shared" si="18"/>
        <v>569020.87</v>
      </c>
      <c r="F96" s="25">
        <f t="shared" si="18"/>
        <v>919959.99</v>
      </c>
      <c r="G96" s="25">
        <f t="shared" si="18"/>
        <v>1262265.8199999998</v>
      </c>
      <c r="H96" s="25">
        <f t="shared" si="18"/>
        <v>541787.84</v>
      </c>
      <c r="I96" s="25">
        <f t="shared" si="18"/>
        <v>2880.859999999986</v>
      </c>
      <c r="J96" s="25">
        <f t="shared" si="18"/>
        <v>31355.519999999986</v>
      </c>
      <c r="K96" s="50">
        <f>SUM(B96:J96)</f>
        <v>5992242.8500000006</v>
      </c>
      <c r="L96" s="57"/>
    </row>
    <row r="97" spans="1:13" ht="18.75" customHeight="1">
      <c r="A97" s="16" t="s">
        <v>91</v>
      </c>
      <c r="B97" s="25">
        <f t="shared" ref="B97:J97" si="19">+B48+B61+B68+B93</f>
        <v>589120.67000000004</v>
      </c>
      <c r="C97" s="25">
        <f t="shared" si="19"/>
        <v>880597.38</v>
      </c>
      <c r="D97" s="25">
        <f t="shared" si="19"/>
        <v>1150635.31</v>
      </c>
      <c r="E97" s="25">
        <f t="shared" si="19"/>
        <v>550134.35</v>
      </c>
      <c r="F97" s="25">
        <f t="shared" si="19"/>
        <v>919959.99</v>
      </c>
      <c r="G97" s="25">
        <f t="shared" si="19"/>
        <v>1237324.8599999999</v>
      </c>
      <c r="H97" s="25">
        <f t="shared" si="19"/>
        <v>526919.27</v>
      </c>
      <c r="I97" s="25">
        <f t="shared" si="19"/>
        <v>2880.859999999986</v>
      </c>
      <c r="J97" s="25">
        <f t="shared" si="19"/>
        <v>19768.609999999986</v>
      </c>
      <c r="K97" s="50">
        <f>SUM(B97:J97)</f>
        <v>5877341.3000000007</v>
      </c>
      <c r="L97" s="57"/>
    </row>
    <row r="98" spans="1:13" ht="18" customHeight="1">
      <c r="A98" s="16" t="s">
        <v>95</v>
      </c>
      <c r="B98" s="25">
        <f t="shared" ref="B98:J98" si="20">IF(+B56+B94+B99&lt;0,0,(B56+B94+B99))</f>
        <v>15010.33</v>
      </c>
      <c r="C98" s="25">
        <f t="shared" si="20"/>
        <v>20007.89</v>
      </c>
      <c r="D98" s="25">
        <f t="shared" si="20"/>
        <v>9600.369999999999</v>
      </c>
      <c r="E98" s="25">
        <f t="shared" si="20"/>
        <v>18886.52</v>
      </c>
      <c r="F98" s="25">
        <f t="shared" si="20"/>
        <v>0</v>
      </c>
      <c r="G98" s="25">
        <f t="shared" si="20"/>
        <v>24940.959999999999</v>
      </c>
      <c r="H98" s="25">
        <f t="shared" si="20"/>
        <v>14868.570000000002</v>
      </c>
      <c r="I98" s="20">
        <f t="shared" si="20"/>
        <v>0</v>
      </c>
      <c r="J98" s="25">
        <f t="shared" si="20"/>
        <v>11586.91</v>
      </c>
      <c r="K98" s="50">
        <f>SUM(B98:J98)</f>
        <v>114901.55000000002</v>
      </c>
    </row>
    <row r="99" spans="1:13" ht="18.75" customHeight="1">
      <c r="A99" s="16" t="s">
        <v>93</v>
      </c>
      <c r="B99" s="20">
        <v>0</v>
      </c>
      <c r="C99" s="20">
        <v>0</v>
      </c>
      <c r="D99" s="50">
        <v>-10662.54</v>
      </c>
      <c r="E99" s="50">
        <v>0</v>
      </c>
      <c r="F99" s="50">
        <v>-25802.06</v>
      </c>
      <c r="G99" s="50">
        <v>0</v>
      </c>
      <c r="H99" s="50">
        <v>-581.28999999999905</v>
      </c>
      <c r="I99" s="50">
        <v>0</v>
      </c>
      <c r="J99" s="50">
        <v>0</v>
      </c>
      <c r="K99" s="50">
        <v>-37045.890000000007</v>
      </c>
      <c r="M99" s="64"/>
    </row>
    <row r="100" spans="1:13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37">
        <f>IF(+F94+F56+F99&gt;0,0,(F94+F56+F99))</f>
        <v>-7393.3600000000006</v>
      </c>
      <c r="G100" s="20">
        <v>0</v>
      </c>
      <c r="H100" s="20">
        <v>0</v>
      </c>
      <c r="I100" s="20">
        <v>0</v>
      </c>
      <c r="J100" s="20">
        <v>0</v>
      </c>
      <c r="K100" s="50">
        <f>SUM(B100:J100)</f>
        <v>-7393.3600000000006</v>
      </c>
    </row>
    <row r="101" spans="1:13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3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3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3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5992242.8500000006</v>
      </c>
    </row>
    <row r="105" spans="1:13" ht="18.75" customHeight="1">
      <c r="A105" s="27" t="s">
        <v>79</v>
      </c>
      <c r="B105" s="28">
        <v>72065.710000000006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ref="K105:K122" si="21">SUM(B105:J105)</f>
        <v>72065.710000000006</v>
      </c>
    </row>
    <row r="106" spans="1:13" ht="18.75" customHeight="1">
      <c r="A106" s="27" t="s">
        <v>80</v>
      </c>
      <c r="B106" s="28">
        <v>532065.29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532065.29</v>
      </c>
    </row>
    <row r="107" spans="1:13" ht="18.75" customHeight="1">
      <c r="A107" s="27" t="s">
        <v>81</v>
      </c>
      <c r="B107" s="42">
        <v>0</v>
      </c>
      <c r="C107" s="28">
        <f>+C96</f>
        <v>900605.27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900605.27</v>
      </c>
    </row>
    <row r="108" spans="1:13" ht="18.75" customHeight="1">
      <c r="A108" s="27" t="s">
        <v>82</v>
      </c>
      <c r="B108" s="42">
        <v>0</v>
      </c>
      <c r="C108" s="42">
        <v>0</v>
      </c>
      <c r="D108" s="28">
        <f>+D96</f>
        <v>1160235.6800000002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1160235.6800000002</v>
      </c>
    </row>
    <row r="109" spans="1:13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569020.87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569020.87</v>
      </c>
    </row>
    <row r="110" spans="1:13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110855.18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1"/>
        <v>110855.18</v>
      </c>
    </row>
    <row r="111" spans="1:13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153817.31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1"/>
        <v>153817.31</v>
      </c>
    </row>
    <row r="112" spans="1:13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231369.94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1"/>
        <v>231369.94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423917.56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1"/>
        <v>423917.56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379780.59</v>
      </c>
      <c r="H114" s="42">
        <v>0</v>
      </c>
      <c r="I114" s="42">
        <v>0</v>
      </c>
      <c r="J114" s="42">
        <v>0</v>
      </c>
      <c r="K114" s="43">
        <f t="shared" si="21"/>
        <v>379780.59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35095.160000000003</v>
      </c>
      <c r="H115" s="42">
        <v>0</v>
      </c>
      <c r="I115" s="42">
        <v>0</v>
      </c>
      <c r="J115" s="42">
        <v>0</v>
      </c>
      <c r="K115" s="43">
        <f t="shared" si="21"/>
        <v>35095.160000000003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201972.86</v>
      </c>
      <c r="H116" s="42">
        <v>0</v>
      </c>
      <c r="I116" s="42">
        <v>0</v>
      </c>
      <c r="J116" s="42">
        <v>0</v>
      </c>
      <c r="K116" s="43">
        <f t="shared" si="21"/>
        <v>201972.86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158768.06</v>
      </c>
      <c r="H117" s="42">
        <v>0</v>
      </c>
      <c r="I117" s="42">
        <v>0</v>
      </c>
      <c r="J117" s="42">
        <v>0</v>
      </c>
      <c r="K117" s="43">
        <f t="shared" si="21"/>
        <v>158768.06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486649.15</v>
      </c>
      <c r="H118" s="42">
        <v>0</v>
      </c>
      <c r="I118" s="42">
        <v>0</v>
      </c>
      <c r="J118" s="42">
        <v>0</v>
      </c>
      <c r="K118" s="43">
        <f t="shared" si="21"/>
        <v>486649.15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188564.55</v>
      </c>
      <c r="I119" s="42">
        <v>0</v>
      </c>
      <c r="J119" s="42">
        <v>0</v>
      </c>
      <c r="K119" s="43">
        <f t="shared" si="21"/>
        <v>188564.55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353223.29</v>
      </c>
      <c r="I120" s="42">
        <v>0</v>
      </c>
      <c r="J120" s="42">
        <v>0</v>
      </c>
      <c r="K120" s="43">
        <f t="shared" si="21"/>
        <v>353223.29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2880.86</v>
      </c>
      <c r="J121" s="42">
        <v>0</v>
      </c>
      <c r="K121" s="43">
        <f t="shared" si="21"/>
        <v>2880.86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31355.52</v>
      </c>
      <c r="K122" s="46">
        <f t="shared" si="21"/>
        <v>31355.52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opLeftCell="A109" zoomScaleNormal="100" zoomScaleSheetLayoutView="70" workbookViewId="0">
      <selection activeCell="A118" sqref="A118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3" ht="21">
      <c r="A2" s="68" t="s">
        <v>148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9" t="s">
        <v>15</v>
      </c>
      <c r="B4" s="70" t="s">
        <v>118</v>
      </c>
      <c r="C4" s="71"/>
      <c r="D4" s="71"/>
      <c r="E4" s="71"/>
      <c r="F4" s="71"/>
      <c r="G4" s="71"/>
      <c r="H4" s="71"/>
      <c r="I4" s="71"/>
      <c r="J4" s="72"/>
      <c r="K4" s="73" t="s">
        <v>16</v>
      </c>
    </row>
    <row r="5" spans="1:13" ht="38.25">
      <c r="A5" s="69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4" t="s">
        <v>117</v>
      </c>
      <c r="J5" s="74" t="s">
        <v>116</v>
      </c>
      <c r="K5" s="69"/>
    </row>
    <row r="6" spans="1:13" ht="18.75" customHeight="1">
      <c r="A6" s="6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5"/>
      <c r="J6" s="75"/>
      <c r="K6" s="69"/>
    </row>
    <row r="7" spans="1:13" ht="17.25" customHeight="1">
      <c r="A7" s="8" t="s">
        <v>30</v>
      </c>
      <c r="B7" s="9">
        <f t="shared" ref="B7:K7" si="0">+B8+B20+B24+B27</f>
        <v>161625</v>
      </c>
      <c r="C7" s="9">
        <f t="shared" si="0"/>
        <v>220844</v>
      </c>
      <c r="D7" s="9">
        <f t="shared" si="0"/>
        <v>231172</v>
      </c>
      <c r="E7" s="9">
        <f t="shared" si="0"/>
        <v>133527</v>
      </c>
      <c r="F7" s="9">
        <f t="shared" si="0"/>
        <v>234692</v>
      </c>
      <c r="G7" s="9">
        <f t="shared" si="0"/>
        <v>353159</v>
      </c>
      <c r="H7" s="9">
        <f t="shared" si="0"/>
        <v>124841</v>
      </c>
      <c r="I7" s="9">
        <f t="shared" si="0"/>
        <v>25866</v>
      </c>
      <c r="J7" s="9">
        <f t="shared" si="0"/>
        <v>92155</v>
      </c>
      <c r="K7" s="9">
        <f t="shared" si="0"/>
        <v>1577881</v>
      </c>
      <c r="L7" s="55"/>
    </row>
    <row r="8" spans="1:13" ht="17.25" customHeight="1">
      <c r="A8" s="10" t="s">
        <v>125</v>
      </c>
      <c r="B8" s="11">
        <f t="shared" ref="B8:J8" si="1">B9+B12+B16</f>
        <v>91793</v>
      </c>
      <c r="C8" s="11">
        <f t="shared" si="1"/>
        <v>130740</v>
      </c>
      <c r="D8" s="11">
        <f t="shared" si="1"/>
        <v>129401</v>
      </c>
      <c r="E8" s="11">
        <f t="shared" si="1"/>
        <v>77399</v>
      </c>
      <c r="F8" s="11">
        <f t="shared" si="1"/>
        <v>122712</v>
      </c>
      <c r="G8" s="11">
        <f t="shared" si="1"/>
        <v>183502</v>
      </c>
      <c r="H8" s="11">
        <f t="shared" si="1"/>
        <v>75358</v>
      </c>
      <c r="I8" s="11">
        <f t="shared" si="1"/>
        <v>13542</v>
      </c>
      <c r="J8" s="11">
        <f t="shared" si="1"/>
        <v>51327</v>
      </c>
      <c r="K8" s="11">
        <f t="shared" ref="K8:K27" si="2">SUM(B8:J8)</f>
        <v>875774</v>
      </c>
    </row>
    <row r="9" spans="1:13" ht="17.25" customHeight="1">
      <c r="A9" s="15" t="s">
        <v>17</v>
      </c>
      <c r="B9" s="13">
        <f t="shared" ref="B9:J9" si="3">+B10+B11</f>
        <v>21106</v>
      </c>
      <c r="C9" s="13">
        <f t="shared" si="3"/>
        <v>30986</v>
      </c>
      <c r="D9" s="13">
        <f t="shared" si="3"/>
        <v>29184</v>
      </c>
      <c r="E9" s="13">
        <f t="shared" si="3"/>
        <v>17182</v>
      </c>
      <c r="F9" s="13">
        <f t="shared" si="3"/>
        <v>23001</v>
      </c>
      <c r="G9" s="13">
        <f t="shared" si="3"/>
        <v>26353</v>
      </c>
      <c r="H9" s="13">
        <f t="shared" si="3"/>
        <v>17312</v>
      </c>
      <c r="I9" s="13">
        <f t="shared" si="3"/>
        <v>3827</v>
      </c>
      <c r="J9" s="13">
        <f t="shared" si="3"/>
        <v>10520</v>
      </c>
      <c r="K9" s="11">
        <f t="shared" si="2"/>
        <v>179471</v>
      </c>
    </row>
    <row r="10" spans="1:13" ht="17.25" customHeight="1">
      <c r="A10" s="31" t="s">
        <v>18</v>
      </c>
      <c r="B10" s="13">
        <v>21106</v>
      </c>
      <c r="C10" s="13">
        <v>30986</v>
      </c>
      <c r="D10" s="13">
        <v>29184</v>
      </c>
      <c r="E10" s="13">
        <v>17182</v>
      </c>
      <c r="F10" s="13">
        <v>23001</v>
      </c>
      <c r="G10" s="13">
        <v>26353</v>
      </c>
      <c r="H10" s="13">
        <v>17312</v>
      </c>
      <c r="I10" s="13">
        <v>3827</v>
      </c>
      <c r="J10" s="13">
        <v>10520</v>
      </c>
      <c r="K10" s="11">
        <f t="shared" si="2"/>
        <v>179471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 t="shared" si="2"/>
        <v>0</v>
      </c>
    </row>
    <row r="12" spans="1:13" ht="17.25" customHeight="1">
      <c r="A12" s="15" t="s">
        <v>31</v>
      </c>
      <c r="B12" s="17">
        <f t="shared" ref="B12:J12" si="4">SUM(B13:B15)</f>
        <v>69863</v>
      </c>
      <c r="C12" s="17">
        <f t="shared" si="4"/>
        <v>98593</v>
      </c>
      <c r="D12" s="17">
        <f t="shared" si="4"/>
        <v>99043</v>
      </c>
      <c r="E12" s="17">
        <f t="shared" si="4"/>
        <v>59448</v>
      </c>
      <c r="F12" s="17">
        <f t="shared" si="4"/>
        <v>98582</v>
      </c>
      <c r="G12" s="17">
        <f t="shared" si="4"/>
        <v>155529</v>
      </c>
      <c r="H12" s="17">
        <f t="shared" si="4"/>
        <v>57392</v>
      </c>
      <c r="I12" s="17">
        <f t="shared" si="4"/>
        <v>9562</v>
      </c>
      <c r="J12" s="17">
        <f t="shared" si="4"/>
        <v>40418</v>
      </c>
      <c r="K12" s="11">
        <f t="shared" si="2"/>
        <v>688430</v>
      </c>
    </row>
    <row r="13" spans="1:13" ht="17.25" customHeight="1">
      <c r="A13" s="14" t="s">
        <v>20</v>
      </c>
      <c r="B13" s="13">
        <v>33461</v>
      </c>
      <c r="C13" s="13">
        <v>51429</v>
      </c>
      <c r="D13" s="13">
        <v>51508</v>
      </c>
      <c r="E13" s="13">
        <v>31347</v>
      </c>
      <c r="F13" s="13">
        <v>48278</v>
      </c>
      <c r="G13" s="13">
        <v>70773</v>
      </c>
      <c r="H13" s="13">
        <v>26403</v>
      </c>
      <c r="I13" s="13">
        <v>5392</v>
      </c>
      <c r="J13" s="13">
        <v>21004</v>
      </c>
      <c r="K13" s="11">
        <f t="shared" si="2"/>
        <v>339595</v>
      </c>
      <c r="L13" s="55"/>
      <c r="M13" s="56"/>
    </row>
    <row r="14" spans="1:13" ht="17.25" customHeight="1">
      <c r="A14" s="14" t="s">
        <v>21</v>
      </c>
      <c r="B14" s="13">
        <v>33857</v>
      </c>
      <c r="C14" s="13">
        <v>43240</v>
      </c>
      <c r="D14" s="13">
        <v>44111</v>
      </c>
      <c r="E14" s="13">
        <v>25974</v>
      </c>
      <c r="F14" s="13">
        <v>47101</v>
      </c>
      <c r="G14" s="13">
        <v>80705</v>
      </c>
      <c r="H14" s="13">
        <v>28996</v>
      </c>
      <c r="I14" s="13">
        <v>3823</v>
      </c>
      <c r="J14" s="13">
        <v>17955</v>
      </c>
      <c r="K14" s="11">
        <f t="shared" si="2"/>
        <v>325762</v>
      </c>
      <c r="L14" s="55"/>
    </row>
    <row r="15" spans="1:13" ht="17.25" customHeight="1">
      <c r="A15" s="14" t="s">
        <v>22</v>
      </c>
      <c r="B15" s="13">
        <v>2545</v>
      </c>
      <c r="C15" s="13">
        <v>3924</v>
      </c>
      <c r="D15" s="13">
        <v>3424</v>
      </c>
      <c r="E15" s="13">
        <v>2127</v>
      </c>
      <c r="F15" s="13">
        <v>3203</v>
      </c>
      <c r="G15" s="13">
        <v>4051</v>
      </c>
      <c r="H15" s="13">
        <v>1993</v>
      </c>
      <c r="I15" s="13">
        <v>347</v>
      </c>
      <c r="J15" s="13">
        <v>1459</v>
      </c>
      <c r="K15" s="11">
        <f t="shared" si="2"/>
        <v>23073</v>
      </c>
    </row>
    <row r="16" spans="1:13" ht="17.25" customHeight="1">
      <c r="A16" s="15" t="s">
        <v>121</v>
      </c>
      <c r="B16" s="13">
        <f t="shared" ref="B16:J16" si="5">B17+B18+B19</f>
        <v>824</v>
      </c>
      <c r="C16" s="13">
        <f t="shared" si="5"/>
        <v>1161</v>
      </c>
      <c r="D16" s="13">
        <f t="shared" si="5"/>
        <v>1174</v>
      </c>
      <c r="E16" s="13">
        <f t="shared" si="5"/>
        <v>769</v>
      </c>
      <c r="F16" s="13">
        <f t="shared" si="5"/>
        <v>1129</v>
      </c>
      <c r="G16" s="13">
        <f t="shared" si="5"/>
        <v>1620</v>
      </c>
      <c r="H16" s="13">
        <f t="shared" si="5"/>
        <v>654</v>
      </c>
      <c r="I16" s="13">
        <f t="shared" si="5"/>
        <v>153</v>
      </c>
      <c r="J16" s="13">
        <f t="shared" si="5"/>
        <v>389</v>
      </c>
      <c r="K16" s="11">
        <f t="shared" si="2"/>
        <v>7873</v>
      </c>
    </row>
    <row r="17" spans="1:12" ht="17.25" customHeight="1">
      <c r="A17" s="14" t="s">
        <v>122</v>
      </c>
      <c r="B17" s="13">
        <v>769</v>
      </c>
      <c r="C17" s="13">
        <v>1088</v>
      </c>
      <c r="D17" s="13">
        <v>1119</v>
      </c>
      <c r="E17" s="13">
        <v>725</v>
      </c>
      <c r="F17" s="13">
        <v>1044</v>
      </c>
      <c r="G17" s="13">
        <v>1510</v>
      </c>
      <c r="H17" s="13">
        <v>628</v>
      </c>
      <c r="I17" s="13">
        <v>148</v>
      </c>
      <c r="J17" s="13">
        <v>363</v>
      </c>
      <c r="K17" s="11">
        <f t="shared" si="2"/>
        <v>7394</v>
      </c>
    </row>
    <row r="18" spans="1:12" ht="17.25" customHeight="1">
      <c r="A18" s="14" t="s">
        <v>123</v>
      </c>
      <c r="B18" s="13">
        <v>9</v>
      </c>
      <c r="C18" s="13">
        <v>18</v>
      </c>
      <c r="D18" s="13">
        <v>10</v>
      </c>
      <c r="E18" s="13">
        <v>16</v>
      </c>
      <c r="F18" s="13">
        <v>40</v>
      </c>
      <c r="G18" s="13">
        <v>34</v>
      </c>
      <c r="H18" s="13">
        <v>4</v>
      </c>
      <c r="I18" s="13">
        <v>2</v>
      </c>
      <c r="J18" s="13">
        <v>9</v>
      </c>
      <c r="K18" s="11">
        <f t="shared" si="2"/>
        <v>142</v>
      </c>
    </row>
    <row r="19" spans="1:12" ht="17.25" customHeight="1">
      <c r="A19" s="14" t="s">
        <v>124</v>
      </c>
      <c r="B19" s="13">
        <v>46</v>
      </c>
      <c r="C19" s="13">
        <v>55</v>
      </c>
      <c r="D19" s="13">
        <v>45</v>
      </c>
      <c r="E19" s="13">
        <v>28</v>
      </c>
      <c r="F19" s="13">
        <v>45</v>
      </c>
      <c r="G19" s="13">
        <v>76</v>
      </c>
      <c r="H19" s="13">
        <v>22</v>
      </c>
      <c r="I19" s="13">
        <v>3</v>
      </c>
      <c r="J19" s="11">
        <v>17</v>
      </c>
      <c r="K19" s="11">
        <f t="shared" si="2"/>
        <v>337</v>
      </c>
    </row>
    <row r="20" spans="1:12" ht="17.25" customHeight="1">
      <c r="A20" s="16" t="s">
        <v>23</v>
      </c>
      <c r="B20" s="11">
        <f t="shared" ref="B20:J20" si="6">+B21+B22+B23</f>
        <v>55187</v>
      </c>
      <c r="C20" s="11">
        <f t="shared" si="6"/>
        <v>67583</v>
      </c>
      <c r="D20" s="11">
        <f t="shared" si="6"/>
        <v>75029</v>
      </c>
      <c r="E20" s="11">
        <f t="shared" si="6"/>
        <v>41419</v>
      </c>
      <c r="F20" s="11">
        <f t="shared" si="6"/>
        <v>91350</v>
      </c>
      <c r="G20" s="11">
        <f t="shared" si="6"/>
        <v>149014</v>
      </c>
      <c r="H20" s="11">
        <f t="shared" si="6"/>
        <v>40635</v>
      </c>
      <c r="I20" s="11">
        <f t="shared" si="6"/>
        <v>8330</v>
      </c>
      <c r="J20" s="11">
        <f t="shared" si="6"/>
        <v>27892</v>
      </c>
      <c r="K20" s="11">
        <f t="shared" si="2"/>
        <v>556439</v>
      </c>
    </row>
    <row r="21" spans="1:12" ht="17.25" customHeight="1">
      <c r="A21" s="12" t="s">
        <v>24</v>
      </c>
      <c r="B21" s="13">
        <v>32480</v>
      </c>
      <c r="C21" s="13">
        <v>43256</v>
      </c>
      <c r="D21" s="13">
        <v>47307</v>
      </c>
      <c r="E21" s="13">
        <v>26434</v>
      </c>
      <c r="F21" s="13">
        <v>53087</v>
      </c>
      <c r="G21" s="13">
        <v>78755</v>
      </c>
      <c r="H21" s="13">
        <v>23849</v>
      </c>
      <c r="I21" s="13">
        <v>5709</v>
      </c>
      <c r="J21" s="13">
        <v>17194</v>
      </c>
      <c r="K21" s="11">
        <f t="shared" si="2"/>
        <v>328071</v>
      </c>
      <c r="L21" s="55"/>
    </row>
    <row r="22" spans="1:12" ht="17.25" customHeight="1">
      <c r="A22" s="12" t="s">
        <v>25</v>
      </c>
      <c r="B22" s="13">
        <v>21188</v>
      </c>
      <c r="C22" s="13">
        <v>22342</v>
      </c>
      <c r="D22" s="13">
        <v>25747</v>
      </c>
      <c r="E22" s="13">
        <v>13976</v>
      </c>
      <c r="F22" s="13">
        <v>36019</v>
      </c>
      <c r="G22" s="13">
        <v>67222</v>
      </c>
      <c r="H22" s="13">
        <v>15843</v>
      </c>
      <c r="I22" s="13">
        <v>2399</v>
      </c>
      <c r="J22" s="13">
        <v>9901</v>
      </c>
      <c r="K22" s="11">
        <f t="shared" si="2"/>
        <v>214637</v>
      </c>
      <c r="L22" s="55"/>
    </row>
    <row r="23" spans="1:12" ht="17.25" customHeight="1">
      <c r="A23" s="12" t="s">
        <v>26</v>
      </c>
      <c r="B23" s="13">
        <v>1519</v>
      </c>
      <c r="C23" s="13">
        <v>1985</v>
      </c>
      <c r="D23" s="13">
        <v>1975</v>
      </c>
      <c r="E23" s="13">
        <v>1009</v>
      </c>
      <c r="F23" s="13">
        <v>2244</v>
      </c>
      <c r="G23" s="13">
        <v>3037</v>
      </c>
      <c r="H23" s="13">
        <v>943</v>
      </c>
      <c r="I23" s="13">
        <v>222</v>
      </c>
      <c r="J23" s="13">
        <v>797</v>
      </c>
      <c r="K23" s="11">
        <f t="shared" si="2"/>
        <v>13731</v>
      </c>
    </row>
    <row r="24" spans="1:12" ht="17.25" customHeight="1">
      <c r="A24" s="16" t="s">
        <v>27</v>
      </c>
      <c r="B24" s="13">
        <v>14645</v>
      </c>
      <c r="C24" s="13">
        <v>22521</v>
      </c>
      <c r="D24" s="13">
        <v>26742</v>
      </c>
      <c r="E24" s="13">
        <v>14709</v>
      </c>
      <c r="F24" s="13">
        <v>20630</v>
      </c>
      <c r="G24" s="13">
        <v>20643</v>
      </c>
      <c r="H24" s="13">
        <v>7986</v>
      </c>
      <c r="I24" s="13">
        <v>3994</v>
      </c>
      <c r="J24" s="13">
        <v>12936</v>
      </c>
      <c r="K24" s="11">
        <f t="shared" si="2"/>
        <v>144806</v>
      </c>
    </row>
    <row r="25" spans="1:12" ht="17.25" customHeight="1">
      <c r="A25" s="12" t="s">
        <v>28</v>
      </c>
      <c r="B25" s="13">
        <v>9373</v>
      </c>
      <c r="C25" s="13">
        <v>14413</v>
      </c>
      <c r="D25" s="13">
        <v>17115</v>
      </c>
      <c r="E25" s="13">
        <v>9414</v>
      </c>
      <c r="F25" s="13">
        <v>13203</v>
      </c>
      <c r="G25" s="13">
        <v>13212</v>
      </c>
      <c r="H25" s="13">
        <v>5111</v>
      </c>
      <c r="I25" s="13">
        <v>2556</v>
      </c>
      <c r="J25" s="13">
        <v>8279</v>
      </c>
      <c r="K25" s="11">
        <f t="shared" si="2"/>
        <v>92676</v>
      </c>
      <c r="L25" s="55"/>
    </row>
    <row r="26" spans="1:12" ht="17.25" customHeight="1">
      <c r="A26" s="12" t="s">
        <v>29</v>
      </c>
      <c r="B26" s="13">
        <v>5272</v>
      </c>
      <c r="C26" s="13">
        <v>8108</v>
      </c>
      <c r="D26" s="13">
        <v>9627</v>
      </c>
      <c r="E26" s="13">
        <v>5295</v>
      </c>
      <c r="F26" s="13">
        <v>7427</v>
      </c>
      <c r="G26" s="13">
        <v>7431</v>
      </c>
      <c r="H26" s="13">
        <v>2875</v>
      </c>
      <c r="I26" s="13">
        <v>1438</v>
      </c>
      <c r="J26" s="13">
        <v>4657</v>
      </c>
      <c r="K26" s="11">
        <f t="shared" si="2"/>
        <v>52130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862</v>
      </c>
      <c r="I27" s="11">
        <v>0</v>
      </c>
      <c r="J27" s="11">
        <v>0</v>
      </c>
      <c r="K27" s="11">
        <f t="shared" si="2"/>
        <v>862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 t="shared" ref="B29:J29" si="7">SUM(B30:B33)</f>
        <v>2.2709000000000001</v>
      </c>
      <c r="C29" s="34">
        <f t="shared" si="7"/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26895.48</v>
      </c>
      <c r="I35" s="20">
        <v>0</v>
      </c>
      <c r="J35" s="20">
        <v>0</v>
      </c>
      <c r="K35" s="24">
        <f>SUM(B35:J35)</f>
        <v>26895.48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5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 t="shared" si="8"/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 t="shared" ref="B47:J47" si="9">+B48+B56</f>
        <v>382044.54000000004</v>
      </c>
      <c r="C47" s="23">
        <f t="shared" si="9"/>
        <v>592025.71</v>
      </c>
      <c r="D47" s="23">
        <f t="shared" si="9"/>
        <v>700509.64</v>
      </c>
      <c r="E47" s="23">
        <f t="shared" si="9"/>
        <v>350033.48000000004</v>
      </c>
      <c r="F47" s="23">
        <f t="shared" si="9"/>
        <v>583453.15999999992</v>
      </c>
      <c r="G47" s="23">
        <f t="shared" si="9"/>
        <v>756368.55999999994</v>
      </c>
      <c r="H47" s="23">
        <f t="shared" si="9"/>
        <v>338817.74999999994</v>
      </c>
      <c r="I47" s="23">
        <f t="shared" si="9"/>
        <v>109038.12</v>
      </c>
      <c r="J47" s="23">
        <f t="shared" si="9"/>
        <v>241928.33000000002</v>
      </c>
      <c r="K47" s="23">
        <f t="shared" ref="K47:K56" si="10">SUM(B47:J47)</f>
        <v>4054219.2900000005</v>
      </c>
    </row>
    <row r="48" spans="1:11" ht="17.25" customHeight="1">
      <c r="A48" s="16" t="s">
        <v>48</v>
      </c>
      <c r="B48" s="24">
        <f t="shared" ref="B48:J48" si="11">SUM(B49:B55)</f>
        <v>367034.21</v>
      </c>
      <c r="C48" s="24">
        <f t="shared" si="11"/>
        <v>572017.81999999995</v>
      </c>
      <c r="D48" s="24">
        <f t="shared" si="11"/>
        <v>680246.73</v>
      </c>
      <c r="E48" s="24">
        <f t="shared" si="11"/>
        <v>331146.96000000002</v>
      </c>
      <c r="F48" s="24">
        <f t="shared" si="11"/>
        <v>565044.46</v>
      </c>
      <c r="G48" s="24">
        <f t="shared" si="11"/>
        <v>731427.6</v>
      </c>
      <c r="H48" s="24">
        <f t="shared" si="11"/>
        <v>323367.88999999996</v>
      </c>
      <c r="I48" s="24">
        <f t="shared" si="11"/>
        <v>109038.12</v>
      </c>
      <c r="J48" s="24">
        <f t="shared" si="11"/>
        <v>230341.42</v>
      </c>
      <c r="K48" s="24">
        <f t="shared" si="10"/>
        <v>3909665.21</v>
      </c>
    </row>
    <row r="49" spans="1:11" ht="17.25" customHeight="1">
      <c r="A49" s="36" t="s">
        <v>49</v>
      </c>
      <c r="B49" s="24">
        <f t="shared" ref="B49:J49" si="12">ROUND(B30*B7,2)</f>
        <v>367034.21</v>
      </c>
      <c r="C49" s="24">
        <f t="shared" si="12"/>
        <v>570749.23</v>
      </c>
      <c r="D49" s="24">
        <f t="shared" si="12"/>
        <v>680246.73</v>
      </c>
      <c r="E49" s="24">
        <f t="shared" si="12"/>
        <v>331146.96000000002</v>
      </c>
      <c r="F49" s="24">
        <f t="shared" si="12"/>
        <v>565044.46</v>
      </c>
      <c r="G49" s="24">
        <f t="shared" si="12"/>
        <v>731427.6</v>
      </c>
      <c r="H49" s="24">
        <f t="shared" si="12"/>
        <v>296472.40999999997</v>
      </c>
      <c r="I49" s="24">
        <f t="shared" si="12"/>
        <v>109038.12</v>
      </c>
      <c r="J49" s="24">
        <f t="shared" si="12"/>
        <v>230341.42</v>
      </c>
      <c r="K49" s="24">
        <f t="shared" si="10"/>
        <v>3881501.14</v>
      </c>
    </row>
    <row r="50" spans="1:11" ht="17.25" customHeight="1">
      <c r="A50" s="36" t="s">
        <v>50</v>
      </c>
      <c r="B50" s="20">
        <v>0</v>
      </c>
      <c r="C50" s="24">
        <f>ROUND(C31*C7,2)</f>
        <v>1268.5899999999999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0"/>
        <v>1268.5899999999999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0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26895.48</v>
      </c>
      <c r="I53" s="33">
        <f>+I35</f>
        <v>0</v>
      </c>
      <c r="J53" s="33">
        <f>+J35</f>
        <v>0</v>
      </c>
      <c r="K53" s="24">
        <f t="shared" si="10"/>
        <v>26895.48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0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0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18408.7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0"/>
        <v>144554.07999999999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-63318</v>
      </c>
      <c r="C60" s="37">
        <f t="shared" si="13"/>
        <v>-93154.18</v>
      </c>
      <c r="D60" s="37">
        <f t="shared" si="13"/>
        <v>-88757.75</v>
      </c>
      <c r="E60" s="37">
        <f t="shared" si="13"/>
        <v>-55934.58</v>
      </c>
      <c r="F60" s="37">
        <f t="shared" si="13"/>
        <v>-69424.429999999993</v>
      </c>
      <c r="G60" s="37">
        <f t="shared" si="13"/>
        <v>-79082.61</v>
      </c>
      <c r="H60" s="37">
        <f t="shared" si="13"/>
        <v>-51936</v>
      </c>
      <c r="I60" s="37">
        <f t="shared" si="13"/>
        <v>-108836.48000000001</v>
      </c>
      <c r="J60" s="37">
        <f t="shared" si="13"/>
        <v>-229890.52</v>
      </c>
      <c r="K60" s="37">
        <f>SUM(B60:J60)</f>
        <v>-840334.55</v>
      </c>
    </row>
    <row r="61" spans="1:11" ht="18.75" customHeight="1">
      <c r="A61" s="16" t="s">
        <v>83</v>
      </c>
      <c r="B61" s="37">
        <f t="shared" ref="B61:J61" si="14">B62+B63+B64+B65+B66+B67</f>
        <v>-63318</v>
      </c>
      <c r="C61" s="37">
        <f t="shared" si="14"/>
        <v>-92958</v>
      </c>
      <c r="D61" s="37">
        <f t="shared" si="14"/>
        <v>-87552</v>
      </c>
      <c r="E61" s="37">
        <f t="shared" si="14"/>
        <v>-51546</v>
      </c>
      <c r="F61" s="37">
        <f t="shared" si="14"/>
        <v>-69003</v>
      </c>
      <c r="G61" s="37">
        <f t="shared" si="14"/>
        <v>-79059</v>
      </c>
      <c r="H61" s="37">
        <f t="shared" si="14"/>
        <v>-51936</v>
      </c>
      <c r="I61" s="37">
        <f t="shared" si="14"/>
        <v>-11481</v>
      </c>
      <c r="J61" s="37">
        <f t="shared" si="14"/>
        <v>-31560</v>
      </c>
      <c r="K61" s="37">
        <f>SUM(B61:J61)</f>
        <v>-538413</v>
      </c>
    </row>
    <row r="62" spans="1:11" ht="18.75" customHeight="1">
      <c r="A62" s="12" t="s">
        <v>84</v>
      </c>
      <c r="B62" s="37">
        <f t="shared" ref="B62:J62" si="15">-ROUND(B9*$D$3,2)</f>
        <v>-63318</v>
      </c>
      <c r="C62" s="37">
        <f t="shared" si="15"/>
        <v>-92958</v>
      </c>
      <c r="D62" s="37">
        <f t="shared" si="15"/>
        <v>-87552</v>
      </c>
      <c r="E62" s="37">
        <f t="shared" si="15"/>
        <v>-51546</v>
      </c>
      <c r="F62" s="37">
        <f t="shared" si="15"/>
        <v>-69003</v>
      </c>
      <c r="G62" s="37">
        <f t="shared" si="15"/>
        <v>-79059</v>
      </c>
      <c r="H62" s="37">
        <f t="shared" si="15"/>
        <v>-51936</v>
      </c>
      <c r="I62" s="37">
        <f t="shared" si="15"/>
        <v>-11481</v>
      </c>
      <c r="J62" s="37">
        <f t="shared" si="15"/>
        <v>-31560</v>
      </c>
      <c r="K62" s="37">
        <f>SUM(B62:J62)</f>
        <v>-538413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f>SUM(B63:J63)</f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20">
        <v>0</v>
      </c>
      <c r="C68" s="37">
        <f t="shared" ref="C68:J68" si="16">SUM(C69:C92)</f>
        <v>-196.18</v>
      </c>
      <c r="D68" s="37">
        <f t="shared" si="16"/>
        <v>-1205.75</v>
      </c>
      <c r="E68" s="37">
        <f t="shared" si="16"/>
        <v>-4388.58</v>
      </c>
      <c r="F68" s="37">
        <f t="shared" si="16"/>
        <v>-421.43</v>
      </c>
      <c r="G68" s="37">
        <f t="shared" si="16"/>
        <v>-23.61</v>
      </c>
      <c r="H68" s="37">
        <f t="shared" si="16"/>
        <v>0</v>
      </c>
      <c r="I68" s="37">
        <f t="shared" si="16"/>
        <v>-97355.48000000001</v>
      </c>
      <c r="J68" s="37">
        <f t="shared" si="16"/>
        <v>-198330.52</v>
      </c>
      <c r="K68" s="37">
        <f t="shared" ref="K68:K74" si="17">SUM(B68:J68)</f>
        <v>-301921.55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7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7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7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7"/>
        <v>0</v>
      </c>
    </row>
    <row r="73" spans="1:11" ht="18.75" customHeight="1">
      <c r="A73" s="36" t="s">
        <v>67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7"/>
        <v>0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7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ref="K76:K90" si="18">SUM(B76:J76)</f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8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8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8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8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37">
        <v>-94000</v>
      </c>
      <c r="J81" s="37">
        <v>-193000</v>
      </c>
      <c r="K81" s="37">
        <f t="shared" si="18"/>
        <v>-287000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8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8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8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8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8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8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8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8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8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-2905.28</v>
      </c>
      <c r="F92" s="20">
        <v>0</v>
      </c>
      <c r="G92" s="20">
        <v>0</v>
      </c>
      <c r="H92" s="20">
        <v>0</v>
      </c>
      <c r="I92" s="50">
        <v>-1373.88</v>
      </c>
      <c r="J92" s="50">
        <v>-4330.5200000000004</v>
      </c>
      <c r="K92" s="50">
        <f>SUM(B92:J92)</f>
        <v>-8609.68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99" si="19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9"/>
        <v>0</v>
      </c>
      <c r="L95" s="57"/>
    </row>
    <row r="96" spans="1:12" ht="18.75" customHeight="1">
      <c r="A96" s="16" t="s">
        <v>92</v>
      </c>
      <c r="B96" s="25">
        <f t="shared" ref="B96:J96" si="20">+B97+B98</f>
        <v>318726.54000000004</v>
      </c>
      <c r="C96" s="25">
        <f t="shared" si="20"/>
        <v>498871.52999999997</v>
      </c>
      <c r="D96" s="25">
        <f t="shared" si="20"/>
        <v>611751.89</v>
      </c>
      <c r="E96" s="25">
        <f t="shared" si="20"/>
        <v>294098.90000000002</v>
      </c>
      <c r="F96" s="25">
        <f t="shared" si="20"/>
        <v>506635.37</v>
      </c>
      <c r="G96" s="25">
        <f t="shared" si="20"/>
        <v>677285.95</v>
      </c>
      <c r="H96" s="25">
        <f t="shared" si="20"/>
        <v>286881.74999999994</v>
      </c>
      <c r="I96" s="25">
        <f t="shared" si="20"/>
        <v>201.63999999998487</v>
      </c>
      <c r="J96" s="25">
        <f t="shared" si="20"/>
        <v>12037.810000000023</v>
      </c>
      <c r="K96" s="50">
        <f t="shared" si="19"/>
        <v>3206491.38</v>
      </c>
      <c r="L96" s="57"/>
    </row>
    <row r="97" spans="1:13" ht="18.75" customHeight="1">
      <c r="A97" s="16" t="s">
        <v>91</v>
      </c>
      <c r="B97" s="25">
        <f t="shared" ref="B97:J97" si="21">+B48+B61+B68+B93</f>
        <v>303716.21000000002</v>
      </c>
      <c r="C97" s="25">
        <f t="shared" si="21"/>
        <v>478863.63999999996</v>
      </c>
      <c r="D97" s="25">
        <f t="shared" si="21"/>
        <v>591488.98</v>
      </c>
      <c r="E97" s="25">
        <f t="shared" si="21"/>
        <v>275212.38</v>
      </c>
      <c r="F97" s="25">
        <f t="shared" si="21"/>
        <v>495620.02999999997</v>
      </c>
      <c r="G97" s="25">
        <f t="shared" si="21"/>
        <v>652344.99</v>
      </c>
      <c r="H97" s="25">
        <f t="shared" si="21"/>
        <v>271431.88999999996</v>
      </c>
      <c r="I97" s="25">
        <f t="shared" si="21"/>
        <v>201.63999999998487</v>
      </c>
      <c r="J97" s="25">
        <f t="shared" si="21"/>
        <v>450.90000000002328</v>
      </c>
      <c r="K97" s="50">
        <f t="shared" si="19"/>
        <v>3069330.6599999997</v>
      </c>
      <c r="L97" s="57"/>
    </row>
    <row r="98" spans="1:13" ht="18" customHeight="1">
      <c r="A98" s="16" t="s">
        <v>95</v>
      </c>
      <c r="B98" s="25">
        <f t="shared" ref="B98:J98" si="22">IF(+B56+B94+B99&lt;0,0,(B56+B94+B99))</f>
        <v>15010.33</v>
      </c>
      <c r="C98" s="25">
        <f t="shared" si="22"/>
        <v>20007.89</v>
      </c>
      <c r="D98" s="25">
        <f t="shared" si="22"/>
        <v>20262.91</v>
      </c>
      <c r="E98" s="25">
        <f t="shared" si="22"/>
        <v>18886.52</v>
      </c>
      <c r="F98" s="25">
        <f t="shared" si="22"/>
        <v>11015.34</v>
      </c>
      <c r="G98" s="25">
        <f t="shared" si="22"/>
        <v>24940.959999999999</v>
      </c>
      <c r="H98" s="25">
        <f t="shared" si="22"/>
        <v>15449.86</v>
      </c>
      <c r="I98" s="20">
        <f t="shared" si="22"/>
        <v>0</v>
      </c>
      <c r="J98" s="25">
        <f t="shared" si="22"/>
        <v>11586.91</v>
      </c>
      <c r="K98" s="50">
        <f t="shared" si="19"/>
        <v>137160.72</v>
      </c>
    </row>
    <row r="99" spans="1:13" ht="18.75" customHeight="1">
      <c r="A99" s="16" t="s">
        <v>93</v>
      </c>
      <c r="B99" s="20"/>
      <c r="C99" s="20"/>
      <c r="D99" s="20"/>
      <c r="E99" s="20"/>
      <c r="F99" s="50">
        <v>-7393.3600000000006</v>
      </c>
      <c r="G99" s="20">
        <v>0</v>
      </c>
      <c r="H99" s="20">
        <v>0</v>
      </c>
      <c r="I99" s="20">
        <v>0</v>
      </c>
      <c r="J99" s="20">
        <v>0</v>
      </c>
      <c r="K99" s="50">
        <f t="shared" si="19"/>
        <v>-7393.3600000000006</v>
      </c>
      <c r="M99" s="64"/>
    </row>
    <row r="100" spans="1:13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f>IF(+F94+F56+F99&gt;0,0,(F94+F56+F99))</f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3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3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3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3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3206491.3800000004</v>
      </c>
    </row>
    <row r="105" spans="1:13" ht="18.75" customHeight="1">
      <c r="A105" s="27" t="s">
        <v>79</v>
      </c>
      <c r="B105" s="28">
        <v>38102.58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ref="K105:K122" si="23">SUM(B105:J105)</f>
        <v>38102.58</v>
      </c>
    </row>
    <row r="106" spans="1:13" ht="18.75" customHeight="1">
      <c r="A106" s="27" t="s">
        <v>80</v>
      </c>
      <c r="B106" s="28">
        <v>280623.96999999997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3"/>
        <v>280623.96999999997</v>
      </c>
    </row>
    <row r="107" spans="1:13" ht="18.75" customHeight="1">
      <c r="A107" s="27" t="s">
        <v>81</v>
      </c>
      <c r="B107" s="42">
        <v>0</v>
      </c>
      <c r="C107" s="28">
        <f>+C96</f>
        <v>498871.52999999997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3"/>
        <v>498871.52999999997</v>
      </c>
    </row>
    <row r="108" spans="1:13" ht="18.75" customHeight="1">
      <c r="A108" s="27" t="s">
        <v>82</v>
      </c>
      <c r="B108" s="42">
        <v>0</v>
      </c>
      <c r="C108" s="42">
        <v>0</v>
      </c>
      <c r="D108" s="28">
        <f>+D96</f>
        <v>611751.89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3"/>
        <v>611751.89</v>
      </c>
    </row>
    <row r="109" spans="1:13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294098.90000000002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3"/>
        <v>294098.90000000002</v>
      </c>
    </row>
    <row r="110" spans="1:13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61028.63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3"/>
        <v>61028.63</v>
      </c>
    </row>
    <row r="111" spans="1:13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84675.29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3"/>
        <v>84675.29</v>
      </c>
    </row>
    <row r="112" spans="1:13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127936.52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3"/>
        <v>127936.52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232994.92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3"/>
        <v>232994.92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191713.99</v>
      </c>
      <c r="H114" s="42">
        <v>0</v>
      </c>
      <c r="I114" s="42">
        <v>0</v>
      </c>
      <c r="J114" s="42">
        <v>0</v>
      </c>
      <c r="K114" s="43">
        <f t="shared" si="23"/>
        <v>191713.99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20821.580000000002</v>
      </c>
      <c r="H115" s="42">
        <v>0</v>
      </c>
      <c r="I115" s="42">
        <v>0</v>
      </c>
      <c r="J115" s="42">
        <v>0</v>
      </c>
      <c r="K115" s="43">
        <f t="shared" si="23"/>
        <v>20821.580000000002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114635.43</v>
      </c>
      <c r="H116" s="42">
        <v>0</v>
      </c>
      <c r="I116" s="42">
        <v>0</v>
      </c>
      <c r="J116" s="42">
        <v>0</v>
      </c>
      <c r="K116" s="43">
        <f t="shared" si="23"/>
        <v>114635.43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95038.83</v>
      </c>
      <c r="H117" s="42">
        <v>0</v>
      </c>
      <c r="I117" s="42">
        <v>0</v>
      </c>
      <c r="J117" s="42">
        <v>0</v>
      </c>
      <c r="K117" s="43">
        <f t="shared" si="23"/>
        <v>95038.83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255076.12</v>
      </c>
      <c r="H118" s="42">
        <v>0</v>
      </c>
      <c r="I118" s="42">
        <v>0</v>
      </c>
      <c r="J118" s="42">
        <v>0</v>
      </c>
      <c r="K118" s="43">
        <f t="shared" si="23"/>
        <v>255076.12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100106.59</v>
      </c>
      <c r="I119" s="42">
        <v>0</v>
      </c>
      <c r="J119" s="42">
        <v>0</v>
      </c>
      <c r="K119" s="43">
        <f t="shared" si="23"/>
        <v>100106.59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186775.16</v>
      </c>
      <c r="I120" s="42">
        <v>0</v>
      </c>
      <c r="J120" s="42">
        <v>0</v>
      </c>
      <c r="K120" s="43">
        <f t="shared" si="23"/>
        <v>186775.16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201.64</v>
      </c>
      <c r="J121" s="42">
        <v>0</v>
      </c>
      <c r="K121" s="43">
        <f t="shared" si="23"/>
        <v>201.64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12037.81</v>
      </c>
      <c r="K122" s="46">
        <f t="shared" si="23"/>
        <v>12037.81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2.3646862246096134E-11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opLeftCell="A109" zoomScaleNormal="100" zoomScaleSheetLayoutView="70" workbookViewId="0">
      <selection activeCell="A118" sqref="A118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3" ht="21">
      <c r="A2" s="68" t="s">
        <v>151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9" t="s">
        <v>15</v>
      </c>
      <c r="B4" s="70" t="s">
        <v>118</v>
      </c>
      <c r="C4" s="71"/>
      <c r="D4" s="71"/>
      <c r="E4" s="71"/>
      <c r="F4" s="71"/>
      <c r="G4" s="71"/>
      <c r="H4" s="71"/>
      <c r="I4" s="71"/>
      <c r="J4" s="72"/>
      <c r="K4" s="73" t="s">
        <v>16</v>
      </c>
    </row>
    <row r="5" spans="1:13" ht="38.25">
      <c r="A5" s="69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4" t="s">
        <v>117</v>
      </c>
      <c r="J5" s="74" t="s">
        <v>116</v>
      </c>
      <c r="K5" s="69"/>
    </row>
    <row r="6" spans="1:13" ht="18.75" customHeight="1">
      <c r="A6" s="6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5"/>
      <c r="J6" s="75"/>
      <c r="K6" s="69"/>
    </row>
    <row r="7" spans="1:13" ht="17.25" customHeight="1">
      <c r="A7" s="8" t="s">
        <v>30</v>
      </c>
      <c r="B7" s="9">
        <f t="shared" ref="B7:K7" si="0">+B8+B20+B24+B27</f>
        <v>598137</v>
      </c>
      <c r="C7" s="9">
        <f t="shared" si="0"/>
        <v>796134</v>
      </c>
      <c r="D7" s="9">
        <f t="shared" si="0"/>
        <v>784993</v>
      </c>
      <c r="E7" s="9">
        <f t="shared" si="0"/>
        <v>550001</v>
      </c>
      <c r="F7" s="9">
        <f t="shared" si="0"/>
        <v>770062</v>
      </c>
      <c r="G7" s="9">
        <f t="shared" si="0"/>
        <v>1191154</v>
      </c>
      <c r="H7" s="9">
        <f t="shared" si="0"/>
        <v>562630</v>
      </c>
      <c r="I7" s="9">
        <f t="shared" si="0"/>
        <v>126113</v>
      </c>
      <c r="J7" s="9">
        <f t="shared" si="0"/>
        <v>291312</v>
      </c>
      <c r="K7" s="9">
        <f t="shared" si="0"/>
        <v>5670536</v>
      </c>
      <c r="L7" s="55"/>
    </row>
    <row r="8" spans="1:13" ht="17.25" customHeight="1">
      <c r="A8" s="10" t="s">
        <v>125</v>
      </c>
      <c r="B8" s="11">
        <f t="shared" ref="B8:J8" si="1">B9+B12+B16</f>
        <v>357360</v>
      </c>
      <c r="C8" s="11">
        <f t="shared" si="1"/>
        <v>485855</v>
      </c>
      <c r="D8" s="11">
        <f t="shared" si="1"/>
        <v>450727</v>
      </c>
      <c r="E8" s="11">
        <f t="shared" si="1"/>
        <v>326924</v>
      </c>
      <c r="F8" s="11">
        <f t="shared" si="1"/>
        <v>436785</v>
      </c>
      <c r="G8" s="11">
        <f t="shared" si="1"/>
        <v>650856</v>
      </c>
      <c r="H8" s="11">
        <f t="shared" si="1"/>
        <v>349551</v>
      </c>
      <c r="I8" s="11">
        <f t="shared" si="1"/>
        <v>68751</v>
      </c>
      <c r="J8" s="11">
        <f t="shared" si="1"/>
        <v>166012</v>
      </c>
      <c r="K8" s="11">
        <f t="shared" ref="K8:K27" si="2">SUM(B8:J8)</f>
        <v>3292821</v>
      </c>
    </row>
    <row r="9" spans="1:13" ht="17.25" customHeight="1">
      <c r="A9" s="15" t="s">
        <v>17</v>
      </c>
      <c r="B9" s="13">
        <f t="shared" ref="B9:J9" si="3">+B10+B11</f>
        <v>57892</v>
      </c>
      <c r="C9" s="13">
        <f t="shared" si="3"/>
        <v>79263</v>
      </c>
      <c r="D9" s="13">
        <f t="shared" si="3"/>
        <v>67485</v>
      </c>
      <c r="E9" s="13">
        <f t="shared" si="3"/>
        <v>50096</v>
      </c>
      <c r="F9" s="13">
        <f t="shared" si="3"/>
        <v>60704</v>
      </c>
      <c r="G9" s="13">
        <f t="shared" si="3"/>
        <v>71651</v>
      </c>
      <c r="H9" s="13">
        <f t="shared" si="3"/>
        <v>67691</v>
      </c>
      <c r="I9" s="13">
        <f t="shared" si="3"/>
        <v>13034</v>
      </c>
      <c r="J9" s="13">
        <f t="shared" si="3"/>
        <v>22170</v>
      </c>
      <c r="K9" s="11">
        <f t="shared" si="2"/>
        <v>489986</v>
      </c>
    </row>
    <row r="10" spans="1:13" ht="17.25" customHeight="1">
      <c r="A10" s="31" t="s">
        <v>18</v>
      </c>
      <c r="B10" s="13">
        <v>57892</v>
      </c>
      <c r="C10" s="13">
        <v>79263</v>
      </c>
      <c r="D10" s="13">
        <v>67485</v>
      </c>
      <c r="E10" s="13">
        <v>50096</v>
      </c>
      <c r="F10" s="13">
        <v>60704</v>
      </c>
      <c r="G10" s="13">
        <v>71651</v>
      </c>
      <c r="H10" s="13">
        <v>67691</v>
      </c>
      <c r="I10" s="13">
        <v>13034</v>
      </c>
      <c r="J10" s="13">
        <v>22170</v>
      </c>
      <c r="K10" s="11">
        <f t="shared" si="2"/>
        <v>489986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 t="shared" si="2"/>
        <v>0</v>
      </c>
    </row>
    <row r="12" spans="1:13" ht="17.25" customHeight="1">
      <c r="A12" s="15" t="s">
        <v>31</v>
      </c>
      <c r="B12" s="17">
        <f t="shared" ref="B12:J12" si="4">SUM(B13:B15)</f>
        <v>296798</v>
      </c>
      <c r="C12" s="17">
        <f t="shared" si="4"/>
        <v>402758</v>
      </c>
      <c r="D12" s="17">
        <f t="shared" si="4"/>
        <v>379956</v>
      </c>
      <c r="E12" s="17">
        <f t="shared" si="4"/>
        <v>274260</v>
      </c>
      <c r="F12" s="17">
        <f t="shared" si="4"/>
        <v>372530</v>
      </c>
      <c r="G12" s="17">
        <f t="shared" si="4"/>
        <v>573682</v>
      </c>
      <c r="H12" s="17">
        <f t="shared" si="4"/>
        <v>279068</v>
      </c>
      <c r="I12" s="17">
        <f t="shared" si="4"/>
        <v>55028</v>
      </c>
      <c r="J12" s="17">
        <f t="shared" si="4"/>
        <v>142671</v>
      </c>
      <c r="K12" s="11">
        <f t="shared" si="2"/>
        <v>2776751</v>
      </c>
    </row>
    <row r="13" spans="1:13" ht="17.25" customHeight="1">
      <c r="A13" s="14" t="s">
        <v>20</v>
      </c>
      <c r="B13" s="13">
        <v>145392</v>
      </c>
      <c r="C13" s="13">
        <v>210062</v>
      </c>
      <c r="D13" s="13">
        <v>202825</v>
      </c>
      <c r="E13" s="13">
        <v>142412</v>
      </c>
      <c r="F13" s="13">
        <v>192259</v>
      </c>
      <c r="G13" s="13">
        <v>285706</v>
      </c>
      <c r="H13" s="13">
        <v>135423</v>
      </c>
      <c r="I13" s="13">
        <v>31207</v>
      </c>
      <c r="J13" s="13">
        <v>75733</v>
      </c>
      <c r="K13" s="11">
        <f t="shared" si="2"/>
        <v>1421019</v>
      </c>
      <c r="L13" s="55"/>
      <c r="M13" s="56"/>
    </row>
    <row r="14" spans="1:13" ht="17.25" customHeight="1">
      <c r="A14" s="14" t="s">
        <v>21</v>
      </c>
      <c r="B14" s="13">
        <v>133364</v>
      </c>
      <c r="C14" s="13">
        <v>165953</v>
      </c>
      <c r="D14" s="13">
        <v>153256</v>
      </c>
      <c r="E14" s="13">
        <v>116767</v>
      </c>
      <c r="F14" s="13">
        <v>159374</v>
      </c>
      <c r="G14" s="13">
        <v>261823</v>
      </c>
      <c r="H14" s="13">
        <v>125966</v>
      </c>
      <c r="I14" s="13">
        <v>19902</v>
      </c>
      <c r="J14" s="13">
        <v>57940</v>
      </c>
      <c r="K14" s="11">
        <f t="shared" si="2"/>
        <v>1194345</v>
      </c>
      <c r="L14" s="55"/>
    </row>
    <row r="15" spans="1:13" ht="17.25" customHeight="1">
      <c r="A15" s="14" t="s">
        <v>22</v>
      </c>
      <c r="B15" s="13">
        <v>18042</v>
      </c>
      <c r="C15" s="13">
        <v>26743</v>
      </c>
      <c r="D15" s="13">
        <v>23875</v>
      </c>
      <c r="E15" s="13">
        <v>15081</v>
      </c>
      <c r="F15" s="13">
        <v>20897</v>
      </c>
      <c r="G15" s="13">
        <v>26153</v>
      </c>
      <c r="H15" s="13">
        <v>17679</v>
      </c>
      <c r="I15" s="13">
        <v>3919</v>
      </c>
      <c r="J15" s="13">
        <v>8998</v>
      </c>
      <c r="K15" s="11">
        <f t="shared" si="2"/>
        <v>161387</v>
      </c>
    </row>
    <row r="16" spans="1:13" ht="17.25" customHeight="1">
      <c r="A16" s="15" t="s">
        <v>121</v>
      </c>
      <c r="B16" s="13">
        <f t="shared" ref="B16:J16" si="5">B17+B18+B19</f>
        <v>2670</v>
      </c>
      <c r="C16" s="13">
        <f t="shared" si="5"/>
        <v>3834</v>
      </c>
      <c r="D16" s="13">
        <f t="shared" si="5"/>
        <v>3286</v>
      </c>
      <c r="E16" s="13">
        <f t="shared" si="5"/>
        <v>2568</v>
      </c>
      <c r="F16" s="13">
        <f t="shared" si="5"/>
        <v>3551</v>
      </c>
      <c r="G16" s="13">
        <f t="shared" si="5"/>
        <v>5523</v>
      </c>
      <c r="H16" s="13">
        <f t="shared" si="5"/>
        <v>2792</v>
      </c>
      <c r="I16" s="13">
        <f t="shared" si="5"/>
        <v>689</v>
      </c>
      <c r="J16" s="13">
        <f t="shared" si="5"/>
        <v>1171</v>
      </c>
      <c r="K16" s="11">
        <f t="shared" si="2"/>
        <v>26084</v>
      </c>
    </row>
    <row r="17" spans="1:12" ht="17.25" customHeight="1">
      <c r="A17" s="14" t="s">
        <v>122</v>
      </c>
      <c r="B17" s="13">
        <v>2379</v>
      </c>
      <c r="C17" s="13">
        <v>3450</v>
      </c>
      <c r="D17" s="13">
        <v>2953</v>
      </c>
      <c r="E17" s="13">
        <v>2298</v>
      </c>
      <c r="F17" s="13">
        <v>3169</v>
      </c>
      <c r="G17" s="13">
        <v>5007</v>
      </c>
      <c r="H17" s="13">
        <v>2531</v>
      </c>
      <c r="I17" s="13">
        <v>633</v>
      </c>
      <c r="J17" s="13">
        <v>1048</v>
      </c>
      <c r="K17" s="11">
        <f t="shared" si="2"/>
        <v>23468</v>
      </c>
    </row>
    <row r="18" spans="1:12" ht="17.25" customHeight="1">
      <c r="A18" s="14" t="s">
        <v>123</v>
      </c>
      <c r="B18" s="13">
        <v>27</v>
      </c>
      <c r="C18" s="13">
        <v>103</v>
      </c>
      <c r="D18" s="13">
        <v>75</v>
      </c>
      <c r="E18" s="13">
        <v>66</v>
      </c>
      <c r="F18" s="13">
        <v>103</v>
      </c>
      <c r="G18" s="13">
        <v>141</v>
      </c>
      <c r="H18" s="13">
        <v>54</v>
      </c>
      <c r="I18" s="13">
        <v>15</v>
      </c>
      <c r="J18" s="13">
        <v>34</v>
      </c>
      <c r="K18" s="11">
        <f t="shared" si="2"/>
        <v>618</v>
      </c>
    </row>
    <row r="19" spans="1:12" ht="17.25" customHeight="1">
      <c r="A19" s="14" t="s">
        <v>124</v>
      </c>
      <c r="B19" s="13">
        <v>264</v>
      </c>
      <c r="C19" s="13">
        <v>281</v>
      </c>
      <c r="D19" s="13">
        <v>258</v>
      </c>
      <c r="E19" s="13">
        <v>204</v>
      </c>
      <c r="F19" s="13">
        <v>279</v>
      </c>
      <c r="G19" s="13">
        <v>375</v>
      </c>
      <c r="H19" s="13">
        <v>207</v>
      </c>
      <c r="I19" s="13">
        <v>41</v>
      </c>
      <c r="J19" s="11">
        <v>89</v>
      </c>
      <c r="K19" s="11">
        <f t="shared" si="2"/>
        <v>1998</v>
      </c>
    </row>
    <row r="20" spans="1:12" ht="17.25" customHeight="1">
      <c r="A20" s="16" t="s">
        <v>23</v>
      </c>
      <c r="B20" s="11">
        <f t="shared" ref="B20:J20" si="6">+B21+B22+B23</f>
        <v>199944</v>
      </c>
      <c r="C20" s="11">
        <f t="shared" si="6"/>
        <v>244254</v>
      </c>
      <c r="D20" s="11">
        <f t="shared" si="6"/>
        <v>256560</v>
      </c>
      <c r="E20" s="11">
        <f t="shared" si="6"/>
        <v>174635</v>
      </c>
      <c r="F20" s="11">
        <f t="shared" si="6"/>
        <v>273968</v>
      </c>
      <c r="G20" s="11">
        <f t="shared" si="6"/>
        <v>475333</v>
      </c>
      <c r="H20" s="11">
        <f t="shared" si="6"/>
        <v>171687</v>
      </c>
      <c r="I20" s="11">
        <f t="shared" si="6"/>
        <v>42605</v>
      </c>
      <c r="J20" s="11">
        <f t="shared" si="6"/>
        <v>91879</v>
      </c>
      <c r="K20" s="11">
        <f t="shared" si="2"/>
        <v>1930865</v>
      </c>
    </row>
    <row r="21" spans="1:12" ht="17.25" customHeight="1">
      <c r="A21" s="12" t="s">
        <v>24</v>
      </c>
      <c r="B21" s="13">
        <v>111560</v>
      </c>
      <c r="C21" s="13">
        <v>149426</v>
      </c>
      <c r="D21" s="13">
        <v>158041</v>
      </c>
      <c r="E21" s="13">
        <v>104610</v>
      </c>
      <c r="F21" s="13">
        <v>161385</v>
      </c>
      <c r="G21" s="13">
        <v>265182</v>
      </c>
      <c r="H21" s="13">
        <v>102780</v>
      </c>
      <c r="I21" s="13">
        <v>27033</v>
      </c>
      <c r="J21" s="13">
        <v>55554</v>
      </c>
      <c r="K21" s="11">
        <f t="shared" si="2"/>
        <v>1135571</v>
      </c>
      <c r="L21" s="55"/>
    </row>
    <row r="22" spans="1:12" ht="17.25" customHeight="1">
      <c r="A22" s="12" t="s">
        <v>25</v>
      </c>
      <c r="B22" s="13">
        <v>78566</v>
      </c>
      <c r="C22" s="13">
        <v>82720</v>
      </c>
      <c r="D22" s="13">
        <v>86156</v>
      </c>
      <c r="E22" s="13">
        <v>62839</v>
      </c>
      <c r="F22" s="13">
        <v>100889</v>
      </c>
      <c r="G22" s="13">
        <v>192400</v>
      </c>
      <c r="H22" s="13">
        <v>61022</v>
      </c>
      <c r="I22" s="13">
        <v>13357</v>
      </c>
      <c r="J22" s="13">
        <v>31441</v>
      </c>
      <c r="K22" s="11">
        <f t="shared" si="2"/>
        <v>709390</v>
      </c>
      <c r="L22" s="55"/>
    </row>
    <row r="23" spans="1:12" ht="17.25" customHeight="1">
      <c r="A23" s="12" t="s">
        <v>26</v>
      </c>
      <c r="B23" s="13">
        <v>9818</v>
      </c>
      <c r="C23" s="13">
        <v>12108</v>
      </c>
      <c r="D23" s="13">
        <v>12363</v>
      </c>
      <c r="E23" s="13">
        <v>7186</v>
      </c>
      <c r="F23" s="13">
        <v>11694</v>
      </c>
      <c r="G23" s="13">
        <v>17751</v>
      </c>
      <c r="H23" s="13">
        <v>7885</v>
      </c>
      <c r="I23" s="13">
        <v>2215</v>
      </c>
      <c r="J23" s="13">
        <v>4884</v>
      </c>
      <c r="K23" s="11">
        <f t="shared" si="2"/>
        <v>85904</v>
      </c>
    </row>
    <row r="24" spans="1:12" ht="17.25" customHeight="1">
      <c r="A24" s="16" t="s">
        <v>27</v>
      </c>
      <c r="B24" s="13">
        <v>40833</v>
      </c>
      <c r="C24" s="13">
        <v>66025</v>
      </c>
      <c r="D24" s="13">
        <v>77706</v>
      </c>
      <c r="E24" s="13">
        <v>48442</v>
      </c>
      <c r="F24" s="13">
        <v>59309</v>
      </c>
      <c r="G24" s="13">
        <v>64965</v>
      </c>
      <c r="H24" s="13">
        <v>33336</v>
      </c>
      <c r="I24" s="13">
        <v>14757</v>
      </c>
      <c r="J24" s="13">
        <v>33421</v>
      </c>
      <c r="K24" s="11">
        <f t="shared" si="2"/>
        <v>438794</v>
      </c>
    </row>
    <row r="25" spans="1:12" ht="17.25" customHeight="1">
      <c r="A25" s="12" t="s">
        <v>28</v>
      </c>
      <c r="B25" s="13">
        <v>26133</v>
      </c>
      <c r="C25" s="13">
        <v>42256</v>
      </c>
      <c r="D25" s="13">
        <v>49732</v>
      </c>
      <c r="E25" s="13">
        <v>31003</v>
      </c>
      <c r="F25" s="13">
        <v>37958</v>
      </c>
      <c r="G25" s="13">
        <v>41578</v>
      </c>
      <c r="H25" s="13">
        <v>21335</v>
      </c>
      <c r="I25" s="13">
        <v>9444</v>
      </c>
      <c r="J25" s="13">
        <v>21389</v>
      </c>
      <c r="K25" s="11">
        <f t="shared" si="2"/>
        <v>280828</v>
      </c>
      <c r="L25" s="55"/>
    </row>
    <row r="26" spans="1:12" ht="17.25" customHeight="1">
      <c r="A26" s="12" t="s">
        <v>29</v>
      </c>
      <c r="B26" s="13">
        <v>14700</v>
      </c>
      <c r="C26" s="13">
        <v>23769</v>
      </c>
      <c r="D26" s="13">
        <v>27974</v>
      </c>
      <c r="E26" s="13">
        <v>17439</v>
      </c>
      <c r="F26" s="13">
        <v>21351</v>
      </c>
      <c r="G26" s="13">
        <v>23387</v>
      </c>
      <c r="H26" s="13">
        <v>12001</v>
      </c>
      <c r="I26" s="13">
        <v>5313</v>
      </c>
      <c r="J26" s="13">
        <v>12032</v>
      </c>
      <c r="K26" s="11">
        <f t="shared" si="2"/>
        <v>157966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8056</v>
      </c>
      <c r="I27" s="11">
        <v>0</v>
      </c>
      <c r="J27" s="11">
        <v>0</v>
      </c>
      <c r="K27" s="11">
        <f t="shared" si="2"/>
        <v>8056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 t="shared" ref="B29:J29" si="7">SUM(B30:B33)</f>
        <v>2.2709000000000001</v>
      </c>
      <c r="C29" s="34">
        <f t="shared" si="7"/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9811.17</v>
      </c>
      <c r="I35" s="20">
        <v>0</v>
      </c>
      <c r="J35" s="20">
        <v>0</v>
      </c>
      <c r="K35" s="24">
        <f>SUM(B35:J35)</f>
        <v>9811.17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5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 t="shared" si="8"/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 t="shared" ref="B47:J47" si="9">+B48+B56</f>
        <v>1373319.6400000001</v>
      </c>
      <c r="C47" s="23">
        <f t="shared" si="9"/>
        <v>2082109.8299999998</v>
      </c>
      <c r="D47" s="23">
        <f t="shared" si="9"/>
        <v>2330183.31</v>
      </c>
      <c r="E47" s="23">
        <f t="shared" si="9"/>
        <v>1382889</v>
      </c>
      <c r="F47" s="23">
        <f t="shared" si="9"/>
        <v>1872409.97</v>
      </c>
      <c r="G47" s="23">
        <f t="shared" si="9"/>
        <v>2491940.0099999998</v>
      </c>
      <c r="H47" s="23">
        <f t="shared" si="9"/>
        <v>1361394.75</v>
      </c>
      <c r="I47" s="23">
        <f t="shared" si="9"/>
        <v>531629.35</v>
      </c>
      <c r="J47" s="23">
        <f t="shared" si="9"/>
        <v>739721.25</v>
      </c>
      <c r="K47" s="23">
        <f t="shared" ref="K47:K56" si="10">SUM(B47:J47)</f>
        <v>14165597.109999999</v>
      </c>
    </row>
    <row r="48" spans="1:11" ht="17.25" customHeight="1">
      <c r="A48" s="16" t="s">
        <v>48</v>
      </c>
      <c r="B48" s="24">
        <f t="shared" ref="B48:J48" si="11">SUM(B49:B55)</f>
        <v>1358309.31</v>
      </c>
      <c r="C48" s="24">
        <f t="shared" si="11"/>
        <v>2062101.94</v>
      </c>
      <c r="D48" s="24">
        <f t="shared" si="11"/>
        <v>2309920.4</v>
      </c>
      <c r="E48" s="24">
        <f t="shared" si="11"/>
        <v>1364002.48</v>
      </c>
      <c r="F48" s="24">
        <f t="shared" si="11"/>
        <v>1854001.27</v>
      </c>
      <c r="G48" s="24">
        <f t="shared" si="11"/>
        <v>2466999.0499999998</v>
      </c>
      <c r="H48" s="24">
        <f t="shared" si="11"/>
        <v>1345944.89</v>
      </c>
      <c r="I48" s="24">
        <f t="shared" si="11"/>
        <v>531629.35</v>
      </c>
      <c r="J48" s="24">
        <f t="shared" si="11"/>
        <v>728134.34</v>
      </c>
      <c r="K48" s="24">
        <f t="shared" si="10"/>
        <v>14021043.029999999</v>
      </c>
    </row>
    <row r="49" spans="1:11" ht="17.25" customHeight="1">
      <c r="A49" s="36" t="s">
        <v>49</v>
      </c>
      <c r="B49" s="24">
        <f t="shared" ref="B49:J49" si="12">ROUND(B30*B7,2)</f>
        <v>1358309.31</v>
      </c>
      <c r="C49" s="24">
        <f t="shared" si="12"/>
        <v>2057528.71</v>
      </c>
      <c r="D49" s="24">
        <f t="shared" si="12"/>
        <v>2309920.4</v>
      </c>
      <c r="E49" s="24">
        <f t="shared" si="12"/>
        <v>1364002.48</v>
      </c>
      <c r="F49" s="24">
        <f t="shared" si="12"/>
        <v>1854001.27</v>
      </c>
      <c r="G49" s="24">
        <f t="shared" si="12"/>
        <v>2466999.0499999998</v>
      </c>
      <c r="H49" s="24">
        <f t="shared" si="12"/>
        <v>1336133.72</v>
      </c>
      <c r="I49" s="24">
        <f t="shared" si="12"/>
        <v>531629.35</v>
      </c>
      <c r="J49" s="24">
        <f t="shared" si="12"/>
        <v>728134.34</v>
      </c>
      <c r="K49" s="24">
        <f t="shared" si="10"/>
        <v>14006658.629999999</v>
      </c>
    </row>
    <row r="50" spans="1:11" ht="17.25" customHeight="1">
      <c r="A50" s="36" t="s">
        <v>50</v>
      </c>
      <c r="B50" s="20">
        <v>0</v>
      </c>
      <c r="C50" s="24">
        <f>ROUND(C31*C7,2)</f>
        <v>4573.2299999999996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0"/>
        <v>4573.2299999999996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0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9811.17</v>
      </c>
      <c r="I53" s="33">
        <f>+I35</f>
        <v>0</v>
      </c>
      <c r="J53" s="33">
        <f>+J35</f>
        <v>0</v>
      </c>
      <c r="K53" s="24">
        <f t="shared" si="10"/>
        <v>9811.17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0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0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18408.7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0"/>
        <v>144554.07999999999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-257195.92</v>
      </c>
      <c r="C60" s="37">
        <f t="shared" si="13"/>
        <v>-270834.31</v>
      </c>
      <c r="D60" s="37">
        <f t="shared" si="13"/>
        <v>-254733.07</v>
      </c>
      <c r="E60" s="37">
        <f t="shared" si="13"/>
        <v>-289465.31</v>
      </c>
      <c r="F60" s="37">
        <f t="shared" si="13"/>
        <v>-288897.57</v>
      </c>
      <c r="G60" s="37">
        <f t="shared" si="13"/>
        <v>-318675.65000000002</v>
      </c>
      <c r="H60" s="37">
        <f t="shared" si="13"/>
        <v>-217691.6</v>
      </c>
      <c r="I60" s="37">
        <f t="shared" si="13"/>
        <v>-82921.239999999991</v>
      </c>
      <c r="J60" s="37">
        <f t="shared" si="13"/>
        <v>-91345.72</v>
      </c>
      <c r="K60" s="37">
        <f>SUM(B60:J60)</f>
        <v>-2071760.3900000001</v>
      </c>
    </row>
    <row r="61" spans="1:11" ht="18.75" customHeight="1">
      <c r="A61" s="16" t="s">
        <v>83</v>
      </c>
      <c r="B61" s="37">
        <f t="shared" ref="B61:J61" si="14">B62+B63+B64+B65+B66+B67</f>
        <v>-242381.41</v>
      </c>
      <c r="C61" s="37">
        <f t="shared" si="14"/>
        <v>-249132.22</v>
      </c>
      <c r="D61" s="37">
        <f t="shared" si="14"/>
        <v>-233196.93</v>
      </c>
      <c r="E61" s="37">
        <f t="shared" si="14"/>
        <v>-262247.13</v>
      </c>
      <c r="F61" s="37">
        <f t="shared" si="14"/>
        <v>-268884.21000000002</v>
      </c>
      <c r="G61" s="37">
        <f t="shared" si="14"/>
        <v>-288796.95</v>
      </c>
      <c r="H61" s="37">
        <f t="shared" si="14"/>
        <v>-203073</v>
      </c>
      <c r="I61" s="37">
        <f t="shared" si="14"/>
        <v>-39102</v>
      </c>
      <c r="J61" s="37">
        <f t="shared" si="14"/>
        <v>-66510</v>
      </c>
      <c r="K61" s="37">
        <f>SUM(B61:J61)</f>
        <v>-1853323.85</v>
      </c>
    </row>
    <row r="62" spans="1:11" ht="18.75" customHeight="1">
      <c r="A62" s="12" t="s">
        <v>84</v>
      </c>
      <c r="B62" s="37">
        <f t="shared" ref="B62:J62" si="15">-ROUND(B9*$D$3,2)</f>
        <v>-173676</v>
      </c>
      <c r="C62" s="37">
        <f t="shared" si="15"/>
        <v>-237789</v>
      </c>
      <c r="D62" s="37">
        <f t="shared" si="15"/>
        <v>-202455</v>
      </c>
      <c r="E62" s="37">
        <f t="shared" si="15"/>
        <v>-150288</v>
      </c>
      <c r="F62" s="37">
        <f t="shared" si="15"/>
        <v>-182112</v>
      </c>
      <c r="G62" s="37">
        <f t="shared" si="15"/>
        <v>-214953</v>
      </c>
      <c r="H62" s="37">
        <f t="shared" si="15"/>
        <v>-203073</v>
      </c>
      <c r="I62" s="37">
        <f t="shared" si="15"/>
        <v>-39102</v>
      </c>
      <c r="J62" s="37">
        <f t="shared" si="15"/>
        <v>-66510</v>
      </c>
      <c r="K62" s="37">
        <f>SUM(B62:J62)</f>
        <v>-1469958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49">
        <v>-68705.41</v>
      </c>
      <c r="C66" s="49">
        <v>-11343.22</v>
      </c>
      <c r="D66" s="49">
        <v>-30741.93</v>
      </c>
      <c r="E66" s="49">
        <v>-111959.13</v>
      </c>
      <c r="F66" s="49">
        <v>-86772.21</v>
      </c>
      <c r="G66" s="49">
        <v>-73843.95</v>
      </c>
      <c r="H66" s="20">
        <v>0</v>
      </c>
      <c r="I66" s="20">
        <v>0</v>
      </c>
      <c r="J66" s="20">
        <v>0</v>
      </c>
      <c r="K66" s="37">
        <f>SUM(B66:J66)</f>
        <v>-383365.85000000003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6">SUM(B69:B92)</f>
        <v>-14814.51</v>
      </c>
      <c r="C68" s="37">
        <f t="shared" si="16"/>
        <v>-21702.09</v>
      </c>
      <c r="D68" s="37">
        <f t="shared" si="16"/>
        <v>-21536.14</v>
      </c>
      <c r="E68" s="37">
        <f t="shared" si="16"/>
        <v>-27218.18</v>
      </c>
      <c r="F68" s="37">
        <f t="shared" si="16"/>
        <v>-20013.36</v>
      </c>
      <c r="G68" s="37">
        <f t="shared" si="16"/>
        <v>-29878.7</v>
      </c>
      <c r="H68" s="37">
        <f t="shared" si="16"/>
        <v>-14618.6</v>
      </c>
      <c r="I68" s="37">
        <f t="shared" si="16"/>
        <v>-43819.24</v>
      </c>
      <c r="J68" s="37">
        <f t="shared" si="16"/>
        <v>-24835.72</v>
      </c>
      <c r="K68" s="37">
        <f t="shared" ref="K68:K74" si="17">SUM(B68:J68)</f>
        <v>-218436.54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7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7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7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7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7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7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ref="K76:K90" si="18">SUM(B76:J76)</f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8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8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8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8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8"/>
        <v>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8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8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8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8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8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8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8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8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8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-11477.98</v>
      </c>
      <c r="F92" s="20">
        <v>0</v>
      </c>
      <c r="G92" s="20">
        <v>0</v>
      </c>
      <c r="H92" s="20">
        <v>0</v>
      </c>
      <c r="I92" s="50">
        <v>-6698.53</v>
      </c>
      <c r="J92" s="50">
        <v>-13241.01</v>
      </c>
      <c r="K92" s="50">
        <f>SUM(B92:J92)</f>
        <v>-31417.519999999997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>SUM(B95:J95)</f>
        <v>0</v>
      </c>
      <c r="L95" s="57"/>
    </row>
    <row r="96" spans="1:12" ht="18.75" customHeight="1">
      <c r="A96" s="16" t="s">
        <v>92</v>
      </c>
      <c r="B96" s="25">
        <f t="shared" ref="B96:J96" si="19">+B97+B98</f>
        <v>1116123.7200000002</v>
      </c>
      <c r="C96" s="25">
        <f t="shared" si="19"/>
        <v>1811275.5199999998</v>
      </c>
      <c r="D96" s="25">
        <f t="shared" si="19"/>
        <v>2075450.24</v>
      </c>
      <c r="E96" s="25">
        <f t="shared" si="19"/>
        <v>1093423.6900000002</v>
      </c>
      <c r="F96" s="25">
        <f t="shared" si="19"/>
        <v>1583512.4</v>
      </c>
      <c r="G96" s="25">
        <f t="shared" si="19"/>
        <v>2173264.3599999994</v>
      </c>
      <c r="H96" s="25">
        <f t="shared" si="19"/>
        <v>1143703.1499999999</v>
      </c>
      <c r="I96" s="25">
        <f t="shared" si="19"/>
        <v>448708.11</v>
      </c>
      <c r="J96" s="25">
        <f t="shared" si="19"/>
        <v>648375.53</v>
      </c>
      <c r="K96" s="50">
        <f>SUM(B96:J96)</f>
        <v>12093836.719999999</v>
      </c>
      <c r="L96" s="57"/>
    </row>
    <row r="97" spans="1:13" ht="18.75" customHeight="1">
      <c r="A97" s="16" t="s">
        <v>91</v>
      </c>
      <c r="B97" s="25">
        <f t="shared" ref="B97:J97" si="20">+B48+B61+B68+B93</f>
        <v>1101113.3900000001</v>
      </c>
      <c r="C97" s="25">
        <f t="shared" si="20"/>
        <v>1791267.63</v>
      </c>
      <c r="D97" s="25">
        <f t="shared" si="20"/>
        <v>2055187.33</v>
      </c>
      <c r="E97" s="25">
        <f t="shared" si="20"/>
        <v>1074537.1700000002</v>
      </c>
      <c r="F97" s="25">
        <f t="shared" si="20"/>
        <v>1565103.7</v>
      </c>
      <c r="G97" s="25">
        <f t="shared" si="20"/>
        <v>2148323.3999999994</v>
      </c>
      <c r="H97" s="25">
        <f t="shared" si="20"/>
        <v>1128253.2899999998</v>
      </c>
      <c r="I97" s="25">
        <f t="shared" si="20"/>
        <v>448708.11</v>
      </c>
      <c r="J97" s="25">
        <f t="shared" si="20"/>
        <v>636788.62</v>
      </c>
      <c r="K97" s="50">
        <f>SUM(B97:J97)</f>
        <v>11949282.639999997</v>
      </c>
      <c r="L97" s="57"/>
    </row>
    <row r="98" spans="1:13" ht="18" customHeight="1">
      <c r="A98" s="16" t="s">
        <v>95</v>
      </c>
      <c r="B98" s="25">
        <f t="shared" ref="B98:J98" si="21">IF(+B56+B94+B99&lt;0,0,(B56+B94+B99))</f>
        <v>15010.33</v>
      </c>
      <c r="C98" s="25">
        <f t="shared" si="21"/>
        <v>20007.89</v>
      </c>
      <c r="D98" s="25">
        <f t="shared" si="21"/>
        <v>20262.91</v>
      </c>
      <c r="E98" s="25">
        <f t="shared" si="21"/>
        <v>18886.52</v>
      </c>
      <c r="F98" s="25">
        <f t="shared" si="21"/>
        <v>18408.7</v>
      </c>
      <c r="G98" s="25">
        <f t="shared" si="21"/>
        <v>24940.959999999999</v>
      </c>
      <c r="H98" s="25">
        <f t="shared" si="21"/>
        <v>15449.86</v>
      </c>
      <c r="I98" s="20">
        <f t="shared" si="21"/>
        <v>0</v>
      </c>
      <c r="J98" s="25">
        <f t="shared" si="21"/>
        <v>11586.91</v>
      </c>
      <c r="K98" s="50">
        <f>SUM(B98:J98)</f>
        <v>144554.07999999999</v>
      </c>
    </row>
    <row r="99" spans="1:13" ht="18.75" customHeight="1">
      <c r="A99" s="16" t="s">
        <v>93</v>
      </c>
      <c r="B99" s="20"/>
      <c r="C99" s="20"/>
      <c r="D99" s="20"/>
      <c r="E99" s="20"/>
      <c r="F99" s="20"/>
      <c r="G99" s="20"/>
      <c r="H99" s="20"/>
      <c r="I99" s="20"/>
      <c r="J99" s="20"/>
      <c r="K99" s="21"/>
      <c r="M99" s="64"/>
    </row>
    <row r="100" spans="1:13" ht="18.75" customHeight="1">
      <c r="A100" s="16" t="s">
        <v>94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1:13" ht="18.75" customHeight="1">
      <c r="A101" s="2"/>
      <c r="B101" s="21"/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1:13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3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3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12093836.730000002</v>
      </c>
    </row>
    <row r="105" spans="1:13" ht="18.75" customHeight="1">
      <c r="A105" s="27" t="s">
        <v>79</v>
      </c>
      <c r="B105" s="28">
        <v>135215.12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ref="K105:K122" si="22">SUM(B105:J105)</f>
        <v>135215.12</v>
      </c>
    </row>
    <row r="106" spans="1:13" ht="18.75" customHeight="1">
      <c r="A106" s="27" t="s">
        <v>80</v>
      </c>
      <c r="B106" s="28">
        <v>980908.61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2"/>
        <v>980908.61</v>
      </c>
    </row>
    <row r="107" spans="1:13" ht="18.75" customHeight="1">
      <c r="A107" s="27" t="s">
        <v>81</v>
      </c>
      <c r="B107" s="42">
        <v>0</v>
      </c>
      <c r="C107" s="28">
        <f>+C96</f>
        <v>1811275.5199999998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1811275.5199999998</v>
      </c>
    </row>
    <row r="108" spans="1:13" ht="18.75" customHeight="1">
      <c r="A108" s="27" t="s">
        <v>82</v>
      </c>
      <c r="B108" s="42">
        <v>0</v>
      </c>
      <c r="C108" s="42">
        <v>0</v>
      </c>
      <c r="D108" s="28">
        <f>+D96</f>
        <v>2075450.24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2075450.24</v>
      </c>
    </row>
    <row r="109" spans="1:13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1093423.6900000002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1093423.6900000002</v>
      </c>
    </row>
    <row r="110" spans="1:13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197195.19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197195.19</v>
      </c>
    </row>
    <row r="111" spans="1:13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270497.09000000003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270497.09000000003</v>
      </c>
    </row>
    <row r="112" spans="1:13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411013.37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411013.37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704806.75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704806.75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629280.89</v>
      </c>
      <c r="H114" s="42">
        <v>0</v>
      </c>
      <c r="I114" s="42">
        <v>0</v>
      </c>
      <c r="J114" s="42">
        <v>0</v>
      </c>
      <c r="K114" s="43">
        <f t="shared" si="22"/>
        <v>629280.89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50738.66</v>
      </c>
      <c r="H115" s="42">
        <v>0</v>
      </c>
      <c r="I115" s="42">
        <v>0</v>
      </c>
      <c r="J115" s="42">
        <v>0</v>
      </c>
      <c r="K115" s="43">
        <f t="shared" si="22"/>
        <v>50738.66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346692.96</v>
      </c>
      <c r="H116" s="42">
        <v>0</v>
      </c>
      <c r="I116" s="42">
        <v>0</v>
      </c>
      <c r="J116" s="42">
        <v>0</v>
      </c>
      <c r="K116" s="43">
        <f t="shared" si="22"/>
        <v>346692.96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313637.71000000002</v>
      </c>
      <c r="H117" s="42">
        <v>0</v>
      </c>
      <c r="I117" s="42">
        <v>0</v>
      </c>
      <c r="J117" s="42">
        <v>0</v>
      </c>
      <c r="K117" s="43">
        <f t="shared" si="22"/>
        <v>313637.71000000002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832914.14</v>
      </c>
      <c r="H118" s="42">
        <v>0</v>
      </c>
      <c r="I118" s="42">
        <v>0</v>
      </c>
      <c r="J118" s="42">
        <v>0</v>
      </c>
      <c r="K118" s="43">
        <f t="shared" si="22"/>
        <v>832914.14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413079.19</v>
      </c>
      <c r="I119" s="42">
        <v>0</v>
      </c>
      <c r="J119" s="42">
        <v>0</v>
      </c>
      <c r="K119" s="43">
        <f t="shared" si="22"/>
        <v>413079.19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730623.96</v>
      </c>
      <c r="I120" s="42">
        <v>0</v>
      </c>
      <c r="J120" s="42">
        <v>0</v>
      </c>
      <c r="K120" s="43">
        <f t="shared" si="22"/>
        <v>730623.96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448708.11</v>
      </c>
      <c r="J121" s="42">
        <v>0</v>
      </c>
      <c r="K121" s="43">
        <f t="shared" si="22"/>
        <v>448708.11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648375.53</v>
      </c>
      <c r="K122" s="46">
        <f t="shared" si="22"/>
        <v>648375.53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opLeftCell="A109" zoomScaleNormal="100" zoomScaleSheetLayoutView="70" workbookViewId="0">
      <selection activeCell="B116" sqref="B116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3" ht="21">
      <c r="A2" s="68" t="s">
        <v>150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9" t="s">
        <v>15</v>
      </c>
      <c r="B4" s="70" t="s">
        <v>118</v>
      </c>
      <c r="C4" s="71"/>
      <c r="D4" s="71"/>
      <c r="E4" s="71"/>
      <c r="F4" s="71"/>
      <c r="G4" s="71"/>
      <c r="H4" s="71"/>
      <c r="I4" s="71"/>
      <c r="J4" s="72"/>
      <c r="K4" s="73" t="s">
        <v>16</v>
      </c>
    </row>
    <row r="5" spans="1:13" ht="38.25">
      <c r="A5" s="69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4" t="s">
        <v>117</v>
      </c>
      <c r="J5" s="74" t="s">
        <v>116</v>
      </c>
      <c r="K5" s="69"/>
    </row>
    <row r="6" spans="1:13" ht="18.75" customHeight="1">
      <c r="A6" s="6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5"/>
      <c r="J6" s="75"/>
      <c r="K6" s="69"/>
    </row>
    <row r="7" spans="1:13" ht="17.25" customHeight="1">
      <c r="A7" s="8" t="s">
        <v>30</v>
      </c>
      <c r="B7" s="9">
        <f t="shared" ref="B7:K7" si="0">+B8+B20+B24+B27</f>
        <v>608485</v>
      </c>
      <c r="C7" s="9">
        <f t="shared" si="0"/>
        <v>812075</v>
      </c>
      <c r="D7" s="9">
        <f t="shared" si="0"/>
        <v>806313</v>
      </c>
      <c r="E7" s="9">
        <f t="shared" si="0"/>
        <v>563604</v>
      </c>
      <c r="F7" s="9">
        <f t="shared" si="0"/>
        <v>797690</v>
      </c>
      <c r="G7" s="9">
        <f t="shared" si="0"/>
        <v>1227943</v>
      </c>
      <c r="H7" s="9">
        <f t="shared" si="0"/>
        <v>578266</v>
      </c>
      <c r="I7" s="9">
        <f t="shared" si="0"/>
        <v>129373</v>
      </c>
      <c r="J7" s="9">
        <f t="shared" si="0"/>
        <v>295279</v>
      </c>
      <c r="K7" s="9">
        <f t="shared" si="0"/>
        <v>5819028</v>
      </c>
      <c r="L7" s="55"/>
    </row>
    <row r="8" spans="1:13" ht="17.25" customHeight="1">
      <c r="A8" s="10" t="s">
        <v>125</v>
      </c>
      <c r="B8" s="11">
        <f t="shared" ref="B8:J8" si="1">B9+B12+B16</f>
        <v>361584</v>
      </c>
      <c r="C8" s="11">
        <f t="shared" si="1"/>
        <v>494291</v>
      </c>
      <c r="D8" s="11">
        <f t="shared" si="1"/>
        <v>459502</v>
      </c>
      <c r="E8" s="11">
        <f t="shared" si="1"/>
        <v>334683</v>
      </c>
      <c r="F8" s="11">
        <f t="shared" si="1"/>
        <v>449547</v>
      </c>
      <c r="G8" s="11">
        <f t="shared" si="1"/>
        <v>668589</v>
      </c>
      <c r="H8" s="11">
        <f t="shared" si="1"/>
        <v>360552</v>
      </c>
      <c r="I8" s="11">
        <f t="shared" si="1"/>
        <v>70637</v>
      </c>
      <c r="J8" s="11">
        <f t="shared" si="1"/>
        <v>166186</v>
      </c>
      <c r="K8" s="11">
        <f t="shared" ref="K8:K27" si="2">SUM(B8:J8)</f>
        <v>3365571</v>
      </c>
    </row>
    <row r="9" spans="1:13" ht="17.25" customHeight="1">
      <c r="A9" s="15" t="s">
        <v>17</v>
      </c>
      <c r="B9" s="13">
        <f t="shared" ref="B9:J9" si="3">+B10+B11</f>
        <v>53579</v>
      </c>
      <c r="C9" s="13">
        <f t="shared" si="3"/>
        <v>73529</v>
      </c>
      <c r="D9" s="13">
        <f t="shared" si="3"/>
        <v>62592</v>
      </c>
      <c r="E9" s="13">
        <f t="shared" si="3"/>
        <v>48074</v>
      </c>
      <c r="F9" s="13">
        <f t="shared" si="3"/>
        <v>57437</v>
      </c>
      <c r="G9" s="13">
        <f t="shared" si="3"/>
        <v>66838</v>
      </c>
      <c r="H9" s="13">
        <f t="shared" si="3"/>
        <v>65085</v>
      </c>
      <c r="I9" s="13">
        <f t="shared" si="3"/>
        <v>12429</v>
      </c>
      <c r="J9" s="13">
        <f t="shared" si="3"/>
        <v>20109</v>
      </c>
      <c r="K9" s="11">
        <f t="shared" si="2"/>
        <v>459672</v>
      </c>
    </row>
    <row r="10" spans="1:13" ht="17.25" customHeight="1">
      <c r="A10" s="31" t="s">
        <v>18</v>
      </c>
      <c r="B10" s="13">
        <v>53579</v>
      </c>
      <c r="C10" s="13">
        <v>73529</v>
      </c>
      <c r="D10" s="13">
        <v>62592</v>
      </c>
      <c r="E10" s="13">
        <v>48074</v>
      </c>
      <c r="F10" s="13">
        <v>57437</v>
      </c>
      <c r="G10" s="13">
        <v>66838</v>
      </c>
      <c r="H10" s="13">
        <v>65085</v>
      </c>
      <c r="I10" s="13">
        <v>12429</v>
      </c>
      <c r="J10" s="13">
        <v>20109</v>
      </c>
      <c r="K10" s="11">
        <f t="shared" si="2"/>
        <v>459672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 t="shared" si="2"/>
        <v>0</v>
      </c>
    </row>
    <row r="12" spans="1:13" ht="17.25" customHeight="1">
      <c r="A12" s="15" t="s">
        <v>31</v>
      </c>
      <c r="B12" s="17">
        <f t="shared" ref="B12:J12" si="4">SUM(B13:B15)</f>
        <v>305303</v>
      </c>
      <c r="C12" s="17">
        <f t="shared" si="4"/>
        <v>416676</v>
      </c>
      <c r="D12" s="17">
        <f t="shared" si="4"/>
        <v>393445</v>
      </c>
      <c r="E12" s="17">
        <f t="shared" si="4"/>
        <v>283988</v>
      </c>
      <c r="F12" s="17">
        <f t="shared" si="4"/>
        <v>388421</v>
      </c>
      <c r="G12" s="17">
        <f t="shared" si="4"/>
        <v>596023</v>
      </c>
      <c r="H12" s="17">
        <f t="shared" si="4"/>
        <v>292542</v>
      </c>
      <c r="I12" s="17">
        <f t="shared" si="4"/>
        <v>57477</v>
      </c>
      <c r="J12" s="17">
        <f t="shared" si="4"/>
        <v>144792</v>
      </c>
      <c r="K12" s="11">
        <f t="shared" si="2"/>
        <v>2878667</v>
      </c>
    </row>
    <row r="13" spans="1:13" ht="17.25" customHeight="1">
      <c r="A13" s="14" t="s">
        <v>20</v>
      </c>
      <c r="B13" s="13">
        <v>149774</v>
      </c>
      <c r="C13" s="13">
        <v>217392</v>
      </c>
      <c r="D13" s="13">
        <v>210949</v>
      </c>
      <c r="E13" s="13">
        <v>147866</v>
      </c>
      <c r="F13" s="13">
        <v>201682</v>
      </c>
      <c r="G13" s="13">
        <v>296206</v>
      </c>
      <c r="H13" s="13">
        <v>142207</v>
      </c>
      <c r="I13" s="13">
        <v>32608</v>
      </c>
      <c r="J13" s="13">
        <v>77341</v>
      </c>
      <c r="K13" s="11">
        <f t="shared" si="2"/>
        <v>1476025</v>
      </c>
      <c r="L13" s="55"/>
      <c r="M13" s="56"/>
    </row>
    <row r="14" spans="1:13" ht="17.25" customHeight="1">
      <c r="A14" s="14" t="s">
        <v>21</v>
      </c>
      <c r="B14" s="13">
        <v>135139</v>
      </c>
      <c r="C14" s="13">
        <v>168214</v>
      </c>
      <c r="D14" s="13">
        <v>154812</v>
      </c>
      <c r="E14" s="13">
        <v>118455</v>
      </c>
      <c r="F14" s="13">
        <v>162491</v>
      </c>
      <c r="G14" s="13">
        <v>269029</v>
      </c>
      <c r="H14" s="13">
        <v>129734</v>
      </c>
      <c r="I14" s="13">
        <v>20315</v>
      </c>
      <c r="J14" s="13">
        <v>57363</v>
      </c>
      <c r="K14" s="11">
        <f t="shared" si="2"/>
        <v>1215552</v>
      </c>
      <c r="L14" s="55"/>
    </row>
    <row r="15" spans="1:13" ht="17.25" customHeight="1">
      <c r="A15" s="14" t="s">
        <v>22</v>
      </c>
      <c r="B15" s="13">
        <v>20390</v>
      </c>
      <c r="C15" s="13">
        <v>31070</v>
      </c>
      <c r="D15" s="13">
        <v>27684</v>
      </c>
      <c r="E15" s="13">
        <v>17667</v>
      </c>
      <c r="F15" s="13">
        <v>24248</v>
      </c>
      <c r="G15" s="13">
        <v>30788</v>
      </c>
      <c r="H15" s="13">
        <v>20601</v>
      </c>
      <c r="I15" s="13">
        <v>4554</v>
      </c>
      <c r="J15" s="13">
        <v>10088</v>
      </c>
      <c r="K15" s="11">
        <f t="shared" si="2"/>
        <v>187090</v>
      </c>
    </row>
    <row r="16" spans="1:13" ht="17.25" customHeight="1">
      <c r="A16" s="15" t="s">
        <v>121</v>
      </c>
      <c r="B16" s="13">
        <f t="shared" ref="B16:J16" si="5">B17+B18+B19</f>
        <v>2702</v>
      </c>
      <c r="C16" s="13">
        <f t="shared" si="5"/>
        <v>4086</v>
      </c>
      <c r="D16" s="13">
        <f t="shared" si="5"/>
        <v>3465</v>
      </c>
      <c r="E16" s="13">
        <f t="shared" si="5"/>
        <v>2621</v>
      </c>
      <c r="F16" s="13">
        <f t="shared" si="5"/>
        <v>3689</v>
      </c>
      <c r="G16" s="13">
        <f t="shared" si="5"/>
        <v>5728</v>
      </c>
      <c r="H16" s="13">
        <f t="shared" si="5"/>
        <v>2925</v>
      </c>
      <c r="I16" s="13">
        <f t="shared" si="5"/>
        <v>731</v>
      </c>
      <c r="J16" s="13">
        <f t="shared" si="5"/>
        <v>1285</v>
      </c>
      <c r="K16" s="11">
        <f t="shared" si="2"/>
        <v>27232</v>
      </c>
    </row>
    <row r="17" spans="1:12" ht="17.25" customHeight="1">
      <c r="A17" s="14" t="s">
        <v>122</v>
      </c>
      <c r="B17" s="13">
        <v>2330</v>
      </c>
      <c r="C17" s="13">
        <v>3566</v>
      </c>
      <c r="D17" s="13">
        <v>3045</v>
      </c>
      <c r="E17" s="13">
        <v>2287</v>
      </c>
      <c r="F17" s="13">
        <v>3248</v>
      </c>
      <c r="G17" s="13">
        <v>5076</v>
      </c>
      <c r="H17" s="13">
        <v>2596</v>
      </c>
      <c r="I17" s="13">
        <v>648</v>
      </c>
      <c r="J17" s="13">
        <v>1137</v>
      </c>
      <c r="K17" s="11">
        <f t="shared" si="2"/>
        <v>23933</v>
      </c>
    </row>
    <row r="18" spans="1:12" ht="17.25" customHeight="1">
      <c r="A18" s="14" t="s">
        <v>123</v>
      </c>
      <c r="B18" s="13">
        <v>44</v>
      </c>
      <c r="C18" s="13">
        <v>84</v>
      </c>
      <c r="D18" s="13">
        <v>73</v>
      </c>
      <c r="E18" s="13">
        <v>69</v>
      </c>
      <c r="F18" s="13">
        <v>96</v>
      </c>
      <c r="G18" s="13">
        <v>154</v>
      </c>
      <c r="H18" s="13">
        <v>59</v>
      </c>
      <c r="I18" s="13">
        <v>15</v>
      </c>
      <c r="J18" s="13">
        <v>27</v>
      </c>
      <c r="K18" s="11">
        <f t="shared" si="2"/>
        <v>621</v>
      </c>
    </row>
    <row r="19" spans="1:12" ht="17.25" customHeight="1">
      <c r="A19" s="14" t="s">
        <v>124</v>
      </c>
      <c r="B19" s="13">
        <v>328</v>
      </c>
      <c r="C19" s="13">
        <v>436</v>
      </c>
      <c r="D19" s="13">
        <v>347</v>
      </c>
      <c r="E19" s="13">
        <v>265</v>
      </c>
      <c r="F19" s="13">
        <v>345</v>
      </c>
      <c r="G19" s="13">
        <v>498</v>
      </c>
      <c r="H19" s="13">
        <v>270</v>
      </c>
      <c r="I19" s="13">
        <v>68</v>
      </c>
      <c r="J19" s="11">
        <v>121</v>
      </c>
      <c r="K19" s="11">
        <f t="shared" si="2"/>
        <v>2678</v>
      </c>
    </row>
    <row r="20" spans="1:12" ht="17.25" customHeight="1">
      <c r="A20" s="16" t="s">
        <v>23</v>
      </c>
      <c r="B20" s="11">
        <f t="shared" ref="B20:J20" si="6">+B21+B22+B23</f>
        <v>204961</v>
      </c>
      <c r="C20" s="11">
        <f t="shared" si="6"/>
        <v>250133</v>
      </c>
      <c r="D20" s="11">
        <f t="shared" si="6"/>
        <v>268086</v>
      </c>
      <c r="E20" s="11">
        <f t="shared" si="6"/>
        <v>179130</v>
      </c>
      <c r="F20" s="11">
        <f t="shared" si="6"/>
        <v>286968</v>
      </c>
      <c r="G20" s="11">
        <f t="shared" si="6"/>
        <v>492478</v>
      </c>
      <c r="H20" s="11">
        <f t="shared" si="6"/>
        <v>175866</v>
      </c>
      <c r="I20" s="11">
        <f t="shared" si="6"/>
        <v>43792</v>
      </c>
      <c r="J20" s="11">
        <f t="shared" si="6"/>
        <v>95134</v>
      </c>
      <c r="K20" s="11">
        <f t="shared" si="2"/>
        <v>1996548</v>
      </c>
    </row>
    <row r="21" spans="1:12" ht="17.25" customHeight="1">
      <c r="A21" s="12" t="s">
        <v>24</v>
      </c>
      <c r="B21" s="13">
        <v>114877</v>
      </c>
      <c r="C21" s="13">
        <v>152953</v>
      </c>
      <c r="D21" s="13">
        <v>164349</v>
      </c>
      <c r="E21" s="13">
        <v>107323</v>
      </c>
      <c r="F21" s="13">
        <v>169594</v>
      </c>
      <c r="G21" s="13">
        <v>274003</v>
      </c>
      <c r="H21" s="13">
        <v>104858</v>
      </c>
      <c r="I21" s="13">
        <v>27869</v>
      </c>
      <c r="J21" s="13">
        <v>57199</v>
      </c>
      <c r="K21" s="11">
        <f t="shared" si="2"/>
        <v>1173025</v>
      </c>
      <c r="L21" s="55"/>
    </row>
    <row r="22" spans="1:12" ht="17.25" customHeight="1">
      <c r="A22" s="12" t="s">
        <v>25</v>
      </c>
      <c r="B22" s="13">
        <v>79122</v>
      </c>
      <c r="C22" s="13">
        <v>83232</v>
      </c>
      <c r="D22" s="13">
        <v>88881</v>
      </c>
      <c r="E22" s="13">
        <v>63466</v>
      </c>
      <c r="F22" s="13">
        <v>103797</v>
      </c>
      <c r="G22" s="13">
        <v>198232</v>
      </c>
      <c r="H22" s="13">
        <v>61989</v>
      </c>
      <c r="I22" s="13">
        <v>13352</v>
      </c>
      <c r="J22" s="13">
        <v>32371</v>
      </c>
      <c r="K22" s="11">
        <f t="shared" si="2"/>
        <v>724442</v>
      </c>
      <c r="L22" s="55"/>
    </row>
    <row r="23" spans="1:12" ht="17.25" customHeight="1">
      <c r="A23" s="12" t="s">
        <v>26</v>
      </c>
      <c r="B23" s="13">
        <v>10962</v>
      </c>
      <c r="C23" s="13">
        <v>13948</v>
      </c>
      <c r="D23" s="13">
        <v>14856</v>
      </c>
      <c r="E23" s="13">
        <v>8341</v>
      </c>
      <c r="F23" s="13">
        <v>13577</v>
      </c>
      <c r="G23" s="13">
        <v>20243</v>
      </c>
      <c r="H23" s="13">
        <v>9019</v>
      </c>
      <c r="I23" s="13">
        <v>2571</v>
      </c>
      <c r="J23" s="13">
        <v>5564</v>
      </c>
      <c r="K23" s="11">
        <f t="shared" si="2"/>
        <v>99081</v>
      </c>
    </row>
    <row r="24" spans="1:12" ht="17.25" customHeight="1">
      <c r="A24" s="16" t="s">
        <v>27</v>
      </c>
      <c r="B24" s="13">
        <v>41940</v>
      </c>
      <c r="C24" s="13">
        <v>67651</v>
      </c>
      <c r="D24" s="13">
        <v>78725</v>
      </c>
      <c r="E24" s="13">
        <v>49791</v>
      </c>
      <c r="F24" s="13">
        <v>61175</v>
      </c>
      <c r="G24" s="13">
        <v>66876</v>
      </c>
      <c r="H24" s="13">
        <v>34121</v>
      </c>
      <c r="I24" s="13">
        <v>14944</v>
      </c>
      <c r="J24" s="13">
        <v>33959</v>
      </c>
      <c r="K24" s="11">
        <f t="shared" si="2"/>
        <v>449182</v>
      </c>
    </row>
    <row r="25" spans="1:12" ht="17.25" customHeight="1">
      <c r="A25" s="12" t="s">
        <v>28</v>
      </c>
      <c r="B25" s="13">
        <v>26842</v>
      </c>
      <c r="C25" s="13">
        <v>43297</v>
      </c>
      <c r="D25" s="13">
        <v>50384</v>
      </c>
      <c r="E25" s="13">
        <v>31866</v>
      </c>
      <c r="F25" s="13">
        <v>39152</v>
      </c>
      <c r="G25" s="13">
        <v>42801</v>
      </c>
      <c r="H25" s="13">
        <v>21837</v>
      </c>
      <c r="I25" s="13">
        <v>9564</v>
      </c>
      <c r="J25" s="13">
        <v>21734</v>
      </c>
      <c r="K25" s="11">
        <f t="shared" si="2"/>
        <v>287477</v>
      </c>
      <c r="L25" s="55"/>
    </row>
    <row r="26" spans="1:12" ht="17.25" customHeight="1">
      <c r="A26" s="12" t="s">
        <v>29</v>
      </c>
      <c r="B26" s="13">
        <v>15098</v>
      </c>
      <c r="C26" s="13">
        <v>24354</v>
      </c>
      <c r="D26" s="13">
        <v>28341</v>
      </c>
      <c r="E26" s="13">
        <v>17925</v>
      </c>
      <c r="F26" s="13">
        <v>22023</v>
      </c>
      <c r="G26" s="13">
        <v>24075</v>
      </c>
      <c r="H26" s="13">
        <v>12284</v>
      </c>
      <c r="I26" s="13">
        <v>5380</v>
      </c>
      <c r="J26" s="13">
        <v>12225</v>
      </c>
      <c r="K26" s="11">
        <f t="shared" si="2"/>
        <v>161705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7727</v>
      </c>
      <c r="I27" s="11">
        <v>0</v>
      </c>
      <c r="J27" s="11">
        <v>0</v>
      </c>
      <c r="K27" s="11">
        <f t="shared" si="2"/>
        <v>7727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 t="shared" ref="B29:J29" si="7">SUM(B30:B33)</f>
        <v>2.2709000000000001</v>
      </c>
      <c r="C29" s="34">
        <f t="shared" si="7"/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10592.48</v>
      </c>
      <c r="I35" s="20">
        <v>0</v>
      </c>
      <c r="J35" s="20">
        <v>0</v>
      </c>
      <c r="K35" s="24">
        <f>SUM(B35:J35)</f>
        <v>10592.48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5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 t="shared" si="8"/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 t="shared" ref="B47:J47" si="9">+B48+B56</f>
        <v>1396818.9200000002</v>
      </c>
      <c r="C47" s="23">
        <f t="shared" si="9"/>
        <v>2123399.3199999998</v>
      </c>
      <c r="D47" s="23">
        <f t="shared" si="9"/>
        <v>2392919.54</v>
      </c>
      <c r="E47" s="23">
        <f t="shared" si="9"/>
        <v>1416624.44</v>
      </c>
      <c r="F47" s="23">
        <f t="shared" si="9"/>
        <v>1938927.14</v>
      </c>
      <c r="G47" s="23">
        <f t="shared" si="9"/>
        <v>2568133.71</v>
      </c>
      <c r="H47" s="23">
        <f t="shared" si="9"/>
        <v>1399308.4400000002</v>
      </c>
      <c r="I47" s="23">
        <f t="shared" si="9"/>
        <v>545371.88</v>
      </c>
      <c r="J47" s="23">
        <f t="shared" si="9"/>
        <v>749636.77</v>
      </c>
      <c r="K47" s="23">
        <f t="shared" ref="K47:K56" si="10">SUM(B47:J47)</f>
        <v>14531140.16</v>
      </c>
    </row>
    <row r="48" spans="1:11" ht="17.25" customHeight="1">
      <c r="A48" s="16" t="s">
        <v>48</v>
      </c>
      <c r="B48" s="24">
        <f t="shared" ref="B48:J48" si="11">SUM(B49:B55)</f>
        <v>1381808.59</v>
      </c>
      <c r="C48" s="24">
        <f t="shared" si="11"/>
        <v>2103391.4299999997</v>
      </c>
      <c r="D48" s="24">
        <f t="shared" si="11"/>
        <v>2372656.63</v>
      </c>
      <c r="E48" s="24">
        <f t="shared" si="11"/>
        <v>1397737.92</v>
      </c>
      <c r="F48" s="24">
        <f t="shared" si="11"/>
        <v>1920518.44</v>
      </c>
      <c r="G48" s="24">
        <f t="shared" si="11"/>
        <v>2543192.75</v>
      </c>
      <c r="H48" s="24">
        <f t="shared" si="11"/>
        <v>1383858.58</v>
      </c>
      <c r="I48" s="24">
        <f t="shared" si="11"/>
        <v>545371.88</v>
      </c>
      <c r="J48" s="24">
        <f t="shared" si="11"/>
        <v>738049.86</v>
      </c>
      <c r="K48" s="24">
        <f t="shared" si="10"/>
        <v>14386586.08</v>
      </c>
    </row>
    <row r="49" spans="1:11" ht="17.25" customHeight="1">
      <c r="A49" s="36" t="s">
        <v>49</v>
      </c>
      <c r="B49" s="24">
        <f t="shared" ref="B49:J49" si="12">ROUND(B30*B7,2)</f>
        <v>1381808.59</v>
      </c>
      <c r="C49" s="24">
        <f t="shared" si="12"/>
        <v>2098726.63</v>
      </c>
      <c r="D49" s="24">
        <f t="shared" si="12"/>
        <v>2372656.63</v>
      </c>
      <c r="E49" s="24">
        <f t="shared" si="12"/>
        <v>1397737.92</v>
      </c>
      <c r="F49" s="24">
        <f t="shared" si="12"/>
        <v>1920518.44</v>
      </c>
      <c r="G49" s="24">
        <f t="shared" si="12"/>
        <v>2543192.75</v>
      </c>
      <c r="H49" s="24">
        <f t="shared" si="12"/>
        <v>1373266.1</v>
      </c>
      <c r="I49" s="24">
        <f t="shared" si="12"/>
        <v>545371.88</v>
      </c>
      <c r="J49" s="24">
        <f t="shared" si="12"/>
        <v>738049.86</v>
      </c>
      <c r="K49" s="24">
        <f t="shared" si="10"/>
        <v>14371328.799999999</v>
      </c>
    </row>
    <row r="50" spans="1:11" ht="17.25" customHeight="1">
      <c r="A50" s="36" t="s">
        <v>50</v>
      </c>
      <c r="B50" s="20">
        <v>0</v>
      </c>
      <c r="C50" s="24">
        <f>ROUND(C31*C7,2)</f>
        <v>4664.8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0"/>
        <v>4664.8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0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10592.48</v>
      </c>
      <c r="I53" s="33">
        <f>+I35</f>
        <v>0</v>
      </c>
      <c r="J53" s="33">
        <f>+J35</f>
        <v>0</v>
      </c>
      <c r="K53" s="24">
        <f t="shared" si="10"/>
        <v>10592.48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0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0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18408.7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0"/>
        <v>144554.07999999999</v>
      </c>
    </row>
    <row r="57" spans="1:11" ht="17.25" customHeight="1">
      <c r="A57" s="16"/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38"/>
    </row>
    <row r="58" spans="1:11" ht="17.25" customHeight="1">
      <c r="A58" s="51"/>
      <c r="B58" s="52">
        <v>0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-389847.22</v>
      </c>
      <c r="C60" s="37">
        <f t="shared" si="13"/>
        <v>-284130.99</v>
      </c>
      <c r="D60" s="37">
        <f t="shared" si="13"/>
        <v>-334120.41000000003</v>
      </c>
      <c r="E60" s="37">
        <f t="shared" si="13"/>
        <v>-468799.21</v>
      </c>
      <c r="F60" s="37">
        <f t="shared" si="13"/>
        <v>-496178.36</v>
      </c>
      <c r="G60" s="37">
        <f t="shared" si="13"/>
        <v>-473235.94</v>
      </c>
      <c r="H60" s="37">
        <f t="shared" si="13"/>
        <v>-210386.6</v>
      </c>
      <c r="I60" s="37">
        <f t="shared" si="13"/>
        <v>-93679.4</v>
      </c>
      <c r="J60" s="37">
        <f t="shared" si="13"/>
        <v>-85340.209999999992</v>
      </c>
      <c r="K60" s="37">
        <f>SUM(B60:J60)</f>
        <v>-2835718.34</v>
      </c>
    </row>
    <row r="61" spans="1:11" ht="18.75" customHeight="1">
      <c r="A61" s="16" t="s">
        <v>83</v>
      </c>
      <c r="B61" s="37">
        <f t="shared" ref="B61:J61" si="14">B62+B63+B64+B65+B66+B67</f>
        <v>-373547.70999999996</v>
      </c>
      <c r="C61" s="37">
        <f t="shared" si="14"/>
        <v>-229980.9</v>
      </c>
      <c r="D61" s="37">
        <f t="shared" si="14"/>
        <v>-260744.27000000002</v>
      </c>
      <c r="E61" s="37">
        <f t="shared" si="14"/>
        <v>-399806.03</v>
      </c>
      <c r="F61" s="37">
        <f t="shared" si="14"/>
        <v>-422360</v>
      </c>
      <c r="G61" s="37">
        <f t="shared" si="14"/>
        <v>-394387.24</v>
      </c>
      <c r="H61" s="37">
        <f t="shared" si="14"/>
        <v>-195255</v>
      </c>
      <c r="I61" s="37">
        <f t="shared" si="14"/>
        <v>-37287</v>
      </c>
      <c r="J61" s="37">
        <f t="shared" si="14"/>
        <v>-60327</v>
      </c>
      <c r="K61" s="37">
        <f>SUM(B61:J61)</f>
        <v>-2373695.1500000004</v>
      </c>
    </row>
    <row r="62" spans="1:11" ht="18.75" customHeight="1">
      <c r="A62" s="12" t="s">
        <v>84</v>
      </c>
      <c r="B62" s="37">
        <f t="shared" ref="B62:J62" si="15">-ROUND(B9*$D$3,2)</f>
        <v>-160737</v>
      </c>
      <c r="C62" s="37">
        <f t="shared" si="15"/>
        <v>-220587</v>
      </c>
      <c r="D62" s="37">
        <f t="shared" si="15"/>
        <v>-187776</v>
      </c>
      <c r="E62" s="37">
        <f t="shared" si="15"/>
        <v>-144222</v>
      </c>
      <c r="F62" s="37">
        <f t="shared" si="15"/>
        <v>-172311</v>
      </c>
      <c r="G62" s="37">
        <f t="shared" si="15"/>
        <v>-200514</v>
      </c>
      <c r="H62" s="37">
        <f t="shared" si="15"/>
        <v>-195255</v>
      </c>
      <c r="I62" s="37">
        <f t="shared" si="15"/>
        <v>-37287</v>
      </c>
      <c r="J62" s="37">
        <f t="shared" si="15"/>
        <v>-60327</v>
      </c>
      <c r="K62" s="37">
        <f>SUM(B62:J62)</f>
        <v>-1379016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f>SUM(B63:J63)</f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49">
        <v>-212810.71</v>
      </c>
      <c r="C66" s="49">
        <v>-9393.9</v>
      </c>
      <c r="D66" s="49">
        <v>-72968.27</v>
      </c>
      <c r="E66" s="49">
        <v>-255584.03</v>
      </c>
      <c r="F66" s="49">
        <v>-250049</v>
      </c>
      <c r="G66" s="49">
        <v>-193873.24</v>
      </c>
      <c r="H66" s="20">
        <v>0</v>
      </c>
      <c r="I66" s="20">
        <v>0</v>
      </c>
      <c r="J66" s="20">
        <v>0</v>
      </c>
      <c r="K66" s="37">
        <f>SUM(B66:J66)</f>
        <v>-994679.15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6">SUM(B69:B92)</f>
        <v>-16299.51</v>
      </c>
      <c r="C68" s="37">
        <f t="shared" si="16"/>
        <v>-54150.09</v>
      </c>
      <c r="D68" s="37">
        <f t="shared" si="16"/>
        <v>-73376.14</v>
      </c>
      <c r="E68" s="37">
        <f t="shared" si="16"/>
        <v>-68993.179999999993</v>
      </c>
      <c r="F68" s="37">
        <f t="shared" si="16"/>
        <v>-73818.36</v>
      </c>
      <c r="G68" s="37">
        <f t="shared" si="16"/>
        <v>-78848.7</v>
      </c>
      <c r="H68" s="37">
        <f t="shared" si="16"/>
        <v>-15131.6</v>
      </c>
      <c r="I68" s="37">
        <f t="shared" si="16"/>
        <v>-56392.4</v>
      </c>
      <c r="J68" s="37">
        <f t="shared" si="16"/>
        <v>-25013.21</v>
      </c>
      <c r="K68" s="37">
        <f t="shared" ref="K68:K74" si="17">SUM(B68:J68)</f>
        <v>-462023.19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7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7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7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7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7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7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37">
        <v>-1485</v>
      </c>
      <c r="C76" s="37">
        <v>-32448</v>
      </c>
      <c r="D76" s="37">
        <v>-51840</v>
      </c>
      <c r="E76" s="37">
        <v>-41495</v>
      </c>
      <c r="F76" s="37">
        <v>-53805</v>
      </c>
      <c r="G76" s="37">
        <v>-48970</v>
      </c>
      <c r="H76" s="37">
        <v>-513</v>
      </c>
      <c r="I76" s="37">
        <v>-12400</v>
      </c>
      <c r="J76" s="20">
        <v>0</v>
      </c>
      <c r="K76" s="50">
        <f t="shared" ref="K76:K90" si="18">SUM(B76:J76)</f>
        <v>-242956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8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8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8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8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8"/>
        <v>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8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8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8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8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8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8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8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8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8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-11757.98</v>
      </c>
      <c r="F92" s="20">
        <v>0</v>
      </c>
      <c r="G92" s="20">
        <v>0</v>
      </c>
      <c r="H92" s="20">
        <v>0</v>
      </c>
      <c r="I92" s="50">
        <v>-6871.69</v>
      </c>
      <c r="J92" s="50">
        <v>-13418.5</v>
      </c>
      <c r="K92" s="50">
        <f>SUM(B92:J92)</f>
        <v>-32048.17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99" si="19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9"/>
        <v>0</v>
      </c>
      <c r="L95" s="57"/>
    </row>
    <row r="96" spans="1:12" ht="18.75" customHeight="1">
      <c r="A96" s="16" t="s">
        <v>92</v>
      </c>
      <c r="B96" s="25">
        <f t="shared" ref="B96:J96" si="20">+B97+B98</f>
        <v>1006971.7000000001</v>
      </c>
      <c r="C96" s="25">
        <f t="shared" si="20"/>
        <v>1839268.3299999996</v>
      </c>
      <c r="D96" s="25">
        <f t="shared" si="20"/>
        <v>2058799.13</v>
      </c>
      <c r="E96" s="25">
        <f t="shared" si="20"/>
        <v>947825.23</v>
      </c>
      <c r="F96" s="25">
        <f t="shared" si="20"/>
        <v>1442748.7799999998</v>
      </c>
      <c r="G96" s="25">
        <f t="shared" si="20"/>
        <v>2094897.7699999998</v>
      </c>
      <c r="H96" s="25">
        <f t="shared" si="20"/>
        <v>1188921.8400000001</v>
      </c>
      <c r="I96" s="25">
        <f t="shared" si="20"/>
        <v>451692.48</v>
      </c>
      <c r="J96" s="25">
        <f t="shared" si="20"/>
        <v>664296.56000000006</v>
      </c>
      <c r="K96" s="50">
        <f t="shared" si="19"/>
        <v>11695421.82</v>
      </c>
      <c r="L96" s="57"/>
    </row>
    <row r="97" spans="1:13" ht="18.75" customHeight="1">
      <c r="A97" s="16" t="s">
        <v>91</v>
      </c>
      <c r="B97" s="25">
        <f t="shared" ref="B97:J97" si="21">+B48+B61+B68+B93</f>
        <v>991961.37000000011</v>
      </c>
      <c r="C97" s="25">
        <f t="shared" si="21"/>
        <v>1819260.4399999997</v>
      </c>
      <c r="D97" s="25">
        <f t="shared" si="21"/>
        <v>2038536.22</v>
      </c>
      <c r="E97" s="25">
        <f t="shared" si="21"/>
        <v>928938.71</v>
      </c>
      <c r="F97" s="25">
        <f t="shared" si="21"/>
        <v>1424340.0799999998</v>
      </c>
      <c r="G97" s="25">
        <f t="shared" si="21"/>
        <v>2069956.8099999998</v>
      </c>
      <c r="H97" s="25">
        <f t="shared" si="21"/>
        <v>1173471.98</v>
      </c>
      <c r="I97" s="25">
        <f t="shared" si="21"/>
        <v>451692.48</v>
      </c>
      <c r="J97" s="25">
        <f t="shared" si="21"/>
        <v>652709.65</v>
      </c>
      <c r="K97" s="50">
        <f t="shared" si="19"/>
        <v>11550867.74</v>
      </c>
      <c r="L97" s="57"/>
    </row>
    <row r="98" spans="1:13" ht="18" customHeight="1">
      <c r="A98" s="16" t="s">
        <v>95</v>
      </c>
      <c r="B98" s="25">
        <f t="shared" ref="B98:J98" si="22">IF(+B56+B94+B99&lt;0,0,(B56+B94+B99))</f>
        <v>15010.33</v>
      </c>
      <c r="C98" s="25">
        <f t="shared" si="22"/>
        <v>20007.89</v>
      </c>
      <c r="D98" s="25">
        <f t="shared" si="22"/>
        <v>20262.91</v>
      </c>
      <c r="E98" s="25">
        <f t="shared" si="22"/>
        <v>18886.52</v>
      </c>
      <c r="F98" s="25">
        <f t="shared" si="22"/>
        <v>18408.7</v>
      </c>
      <c r="G98" s="25">
        <f t="shared" si="22"/>
        <v>24940.959999999999</v>
      </c>
      <c r="H98" s="25">
        <f t="shared" si="22"/>
        <v>15449.86</v>
      </c>
      <c r="I98" s="20">
        <f t="shared" si="22"/>
        <v>0</v>
      </c>
      <c r="J98" s="25">
        <f t="shared" si="22"/>
        <v>11586.91</v>
      </c>
      <c r="K98" s="50">
        <f t="shared" si="19"/>
        <v>144554.07999999999</v>
      </c>
    </row>
    <row r="99" spans="1:13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19"/>
        <v>0</v>
      </c>
      <c r="M99" s="64"/>
    </row>
    <row r="100" spans="1:13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3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3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3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3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11695421.810000004</v>
      </c>
    </row>
    <row r="105" spans="1:13" ht="18.75" customHeight="1">
      <c r="A105" s="27" t="s">
        <v>79</v>
      </c>
      <c r="B105" s="28">
        <v>119318.52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ref="K105:K122" si="23">SUM(B105:J105)</f>
        <v>119318.52</v>
      </c>
    </row>
    <row r="106" spans="1:13" ht="18.75" customHeight="1">
      <c r="A106" s="27" t="s">
        <v>80</v>
      </c>
      <c r="B106" s="28">
        <v>887653.18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3"/>
        <v>887653.18</v>
      </c>
    </row>
    <row r="107" spans="1:13" ht="18.75" customHeight="1">
      <c r="A107" s="27" t="s">
        <v>81</v>
      </c>
      <c r="B107" s="42">
        <v>0</v>
      </c>
      <c r="C107" s="28">
        <f>+C96</f>
        <v>1839268.3299999996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3"/>
        <v>1839268.3299999996</v>
      </c>
    </row>
    <row r="108" spans="1:13" ht="18.75" customHeight="1">
      <c r="A108" s="27" t="s">
        <v>82</v>
      </c>
      <c r="B108" s="42">
        <v>0</v>
      </c>
      <c r="C108" s="42">
        <v>0</v>
      </c>
      <c r="D108" s="28">
        <f>+D96</f>
        <v>2058799.13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3"/>
        <v>2058799.13</v>
      </c>
    </row>
    <row r="109" spans="1:13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947825.23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3"/>
        <v>947825.23</v>
      </c>
    </row>
    <row r="110" spans="1:13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196035.95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3"/>
        <v>196035.95</v>
      </c>
    </row>
    <row r="111" spans="1:13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270796.79999999999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3"/>
        <v>270796.79999999999</v>
      </c>
    </row>
    <row r="112" spans="1:13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424250.98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3"/>
        <v>424250.98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551665.04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3"/>
        <v>551665.04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600465.43000000005</v>
      </c>
      <c r="H114" s="42">
        <v>0</v>
      </c>
      <c r="I114" s="42">
        <v>0</v>
      </c>
      <c r="J114" s="42">
        <v>0</v>
      </c>
      <c r="K114" s="43">
        <f t="shared" si="23"/>
        <v>600465.43000000005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49173.82</v>
      </c>
      <c r="H115" s="42">
        <v>0</v>
      </c>
      <c r="I115" s="42">
        <v>0</v>
      </c>
      <c r="J115" s="42">
        <v>0</v>
      </c>
      <c r="K115" s="43">
        <f t="shared" si="23"/>
        <v>49173.82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328650.81</v>
      </c>
      <c r="H116" s="42">
        <v>0</v>
      </c>
      <c r="I116" s="42">
        <v>0</v>
      </c>
      <c r="J116" s="42">
        <v>0</v>
      </c>
      <c r="K116" s="43">
        <f t="shared" si="23"/>
        <v>328650.81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302691.40999999997</v>
      </c>
      <c r="H117" s="42">
        <v>0</v>
      </c>
      <c r="I117" s="42">
        <v>0</v>
      </c>
      <c r="J117" s="42">
        <v>0</v>
      </c>
      <c r="K117" s="43">
        <f t="shared" si="23"/>
        <v>302691.40999999997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813916.3</v>
      </c>
      <c r="H118" s="42">
        <v>0</v>
      </c>
      <c r="I118" s="42">
        <v>0</v>
      </c>
      <c r="J118" s="42">
        <v>0</v>
      </c>
      <c r="K118" s="43">
        <f t="shared" si="23"/>
        <v>813916.3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435852.71</v>
      </c>
      <c r="I119" s="42">
        <v>0</v>
      </c>
      <c r="J119" s="42">
        <v>0</v>
      </c>
      <c r="K119" s="43">
        <f t="shared" si="23"/>
        <v>435852.71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753069.13</v>
      </c>
      <c r="I120" s="42">
        <v>0</v>
      </c>
      <c r="J120" s="42">
        <v>0</v>
      </c>
      <c r="K120" s="43">
        <f t="shared" si="23"/>
        <v>753069.13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451692.48</v>
      </c>
      <c r="J121" s="42">
        <v>0</v>
      </c>
      <c r="K121" s="43">
        <f t="shared" si="23"/>
        <v>451692.48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664296.56000000006</v>
      </c>
      <c r="K122" s="46">
        <f t="shared" si="23"/>
        <v>664296.56000000006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46" fitToHeight="2" orientation="landscape" r:id="rId1"/>
  <headerFooter scaleWithDoc="0" alignWithMargins="0"/>
  <rowBreaks count="1" manualBreakCount="1">
    <brk id="5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opLeftCell="A109" zoomScaleNormal="100" zoomScaleSheetLayoutView="70" workbookViewId="0">
      <selection activeCell="A109" sqref="A109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3" ht="21">
      <c r="A2" s="68" t="s">
        <v>126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9" t="s">
        <v>15</v>
      </c>
      <c r="B4" s="70" t="s">
        <v>118</v>
      </c>
      <c r="C4" s="71"/>
      <c r="D4" s="71"/>
      <c r="E4" s="71"/>
      <c r="F4" s="71"/>
      <c r="G4" s="71"/>
      <c r="H4" s="71"/>
      <c r="I4" s="71"/>
      <c r="J4" s="72"/>
      <c r="K4" s="73" t="s">
        <v>16</v>
      </c>
    </row>
    <row r="5" spans="1:13" ht="38.25">
      <c r="A5" s="69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4" t="s">
        <v>117</v>
      </c>
      <c r="J5" s="74" t="s">
        <v>116</v>
      </c>
      <c r="K5" s="69"/>
    </row>
    <row r="6" spans="1:13" ht="18.75" customHeight="1">
      <c r="A6" s="6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5"/>
      <c r="J6" s="75"/>
      <c r="K6" s="69"/>
    </row>
    <row r="7" spans="1:13" ht="17.25" customHeight="1">
      <c r="A7" s="8" t="s">
        <v>30</v>
      </c>
      <c r="B7" s="9">
        <f t="shared" ref="B7:K7" si="0">+B8+B20+B24+B27</f>
        <v>317456</v>
      </c>
      <c r="C7" s="9">
        <f t="shared" si="0"/>
        <v>416227</v>
      </c>
      <c r="D7" s="9">
        <f t="shared" si="0"/>
        <v>453771</v>
      </c>
      <c r="E7" s="9">
        <f t="shared" si="0"/>
        <v>265390</v>
      </c>
      <c r="F7" s="9">
        <f t="shared" si="0"/>
        <v>428446</v>
      </c>
      <c r="G7" s="9">
        <f t="shared" si="0"/>
        <v>630031</v>
      </c>
      <c r="H7" s="9">
        <f t="shared" si="0"/>
        <v>255063</v>
      </c>
      <c r="I7" s="9">
        <f t="shared" si="0"/>
        <v>56519</v>
      </c>
      <c r="J7" s="9">
        <f t="shared" si="0"/>
        <v>167761</v>
      </c>
      <c r="K7" s="9">
        <f t="shared" si="0"/>
        <v>2990664</v>
      </c>
      <c r="L7" s="55"/>
    </row>
    <row r="8" spans="1:13" ht="17.25" customHeight="1">
      <c r="A8" s="10" t="s">
        <v>125</v>
      </c>
      <c r="B8" s="11">
        <f>B9+B12+B16</f>
        <v>187349</v>
      </c>
      <c r="C8" s="11">
        <f t="shared" ref="C8:J8" si="1">C9+C12+C16</f>
        <v>255084</v>
      </c>
      <c r="D8" s="11">
        <f t="shared" si="1"/>
        <v>263106</v>
      </c>
      <c r="E8" s="11">
        <f t="shared" si="1"/>
        <v>158949</v>
      </c>
      <c r="F8" s="11">
        <f t="shared" si="1"/>
        <v>236155</v>
      </c>
      <c r="G8" s="11">
        <f t="shared" si="1"/>
        <v>337827</v>
      </c>
      <c r="H8" s="11">
        <f t="shared" si="1"/>
        <v>158784</v>
      </c>
      <c r="I8" s="11">
        <f t="shared" si="1"/>
        <v>30688</v>
      </c>
      <c r="J8" s="11">
        <f t="shared" si="1"/>
        <v>95124</v>
      </c>
      <c r="K8" s="11">
        <f>SUM(B8:J8)</f>
        <v>1723066</v>
      </c>
    </row>
    <row r="9" spans="1:13" ht="17.25" customHeight="1">
      <c r="A9" s="15" t="s">
        <v>17</v>
      </c>
      <c r="B9" s="13">
        <f>+B10+B11</f>
        <v>37834</v>
      </c>
      <c r="C9" s="13">
        <f t="shared" ref="C9:J9" si="2">+C10+C11</f>
        <v>55061</v>
      </c>
      <c r="D9" s="13">
        <f t="shared" si="2"/>
        <v>52709</v>
      </c>
      <c r="E9" s="13">
        <f t="shared" si="2"/>
        <v>32427</v>
      </c>
      <c r="F9" s="13">
        <f t="shared" si="2"/>
        <v>40261</v>
      </c>
      <c r="G9" s="13">
        <f t="shared" si="2"/>
        <v>43453</v>
      </c>
      <c r="H9" s="13">
        <f t="shared" si="2"/>
        <v>35301</v>
      </c>
      <c r="I9" s="13">
        <f t="shared" si="2"/>
        <v>7732</v>
      </c>
      <c r="J9" s="13">
        <f t="shared" si="2"/>
        <v>16899</v>
      </c>
      <c r="K9" s="11">
        <f>SUM(B9:J9)</f>
        <v>321677</v>
      </c>
    </row>
    <row r="10" spans="1:13" ht="17.25" customHeight="1">
      <c r="A10" s="31" t="s">
        <v>18</v>
      </c>
      <c r="B10" s="13">
        <v>37834</v>
      </c>
      <c r="C10" s="13">
        <v>55061</v>
      </c>
      <c r="D10" s="13">
        <v>52709</v>
      </c>
      <c r="E10" s="13">
        <v>32427</v>
      </c>
      <c r="F10" s="13">
        <v>40261</v>
      </c>
      <c r="G10" s="13">
        <v>43453</v>
      </c>
      <c r="H10" s="13">
        <v>35301</v>
      </c>
      <c r="I10" s="13">
        <v>7732</v>
      </c>
      <c r="J10" s="13">
        <v>16899</v>
      </c>
      <c r="K10" s="11">
        <f>SUM(B10:J10)</f>
        <v>321677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148349</v>
      </c>
      <c r="C12" s="17">
        <f t="shared" si="3"/>
        <v>198339</v>
      </c>
      <c r="D12" s="17">
        <f t="shared" si="3"/>
        <v>208853</v>
      </c>
      <c r="E12" s="17">
        <f t="shared" si="3"/>
        <v>125462</v>
      </c>
      <c r="F12" s="17">
        <f t="shared" si="3"/>
        <v>194206</v>
      </c>
      <c r="G12" s="17">
        <f t="shared" si="3"/>
        <v>292177</v>
      </c>
      <c r="H12" s="17">
        <f t="shared" si="3"/>
        <v>122414</v>
      </c>
      <c r="I12" s="17">
        <f t="shared" si="3"/>
        <v>22701</v>
      </c>
      <c r="J12" s="17">
        <f t="shared" si="3"/>
        <v>77670</v>
      </c>
      <c r="K12" s="11">
        <f t="shared" ref="K12:K27" si="4">SUM(B12:J12)</f>
        <v>1390171</v>
      </c>
    </row>
    <row r="13" spans="1:13" ht="17.25" customHeight="1">
      <c r="A13" s="14" t="s">
        <v>20</v>
      </c>
      <c r="B13" s="13">
        <v>76693</v>
      </c>
      <c r="C13" s="13">
        <v>110590</v>
      </c>
      <c r="D13" s="13">
        <v>117119</v>
      </c>
      <c r="E13" s="13">
        <v>69446</v>
      </c>
      <c r="F13" s="13">
        <v>103781</v>
      </c>
      <c r="G13" s="13">
        <v>147864</v>
      </c>
      <c r="H13" s="13">
        <v>61779</v>
      </c>
      <c r="I13" s="13">
        <v>13690</v>
      </c>
      <c r="J13" s="13">
        <v>43580</v>
      </c>
      <c r="K13" s="11">
        <f t="shared" si="4"/>
        <v>744542</v>
      </c>
      <c r="L13" s="55"/>
      <c r="M13" s="56"/>
    </row>
    <row r="14" spans="1:13" ht="17.25" customHeight="1">
      <c r="A14" s="14" t="s">
        <v>21</v>
      </c>
      <c r="B14" s="13">
        <v>68598</v>
      </c>
      <c r="C14" s="13">
        <v>83389</v>
      </c>
      <c r="D14" s="13">
        <v>87873</v>
      </c>
      <c r="E14" s="13">
        <v>53600</v>
      </c>
      <c r="F14" s="13">
        <v>86612</v>
      </c>
      <c r="G14" s="13">
        <v>139711</v>
      </c>
      <c r="H14" s="13">
        <v>58114</v>
      </c>
      <c r="I14" s="13">
        <v>8442</v>
      </c>
      <c r="J14" s="13">
        <v>32597</v>
      </c>
      <c r="K14" s="11">
        <f t="shared" si="4"/>
        <v>618936</v>
      </c>
      <c r="L14" s="55"/>
    </row>
    <row r="15" spans="1:13" ht="17.25" customHeight="1">
      <c r="A15" s="14" t="s">
        <v>22</v>
      </c>
      <c r="B15" s="13">
        <v>3058</v>
      </c>
      <c r="C15" s="13">
        <v>4360</v>
      </c>
      <c r="D15" s="13">
        <v>3861</v>
      </c>
      <c r="E15" s="13">
        <v>2416</v>
      </c>
      <c r="F15" s="13">
        <v>3813</v>
      </c>
      <c r="G15" s="13">
        <v>4602</v>
      </c>
      <c r="H15" s="13">
        <v>2521</v>
      </c>
      <c r="I15" s="13">
        <v>569</v>
      </c>
      <c r="J15" s="13">
        <v>1493</v>
      </c>
      <c r="K15" s="11">
        <f t="shared" si="4"/>
        <v>26693</v>
      </c>
    </row>
    <row r="16" spans="1:13" ht="17.25" customHeight="1">
      <c r="A16" s="15" t="s">
        <v>121</v>
      </c>
      <c r="B16" s="13">
        <f>B17+B18+B19</f>
        <v>1166</v>
      </c>
      <c r="C16" s="13">
        <f t="shared" ref="C16:J16" si="5">C17+C18+C19</f>
        <v>1684</v>
      </c>
      <c r="D16" s="13">
        <f t="shared" si="5"/>
        <v>1544</v>
      </c>
      <c r="E16" s="13">
        <f t="shared" si="5"/>
        <v>1060</v>
      </c>
      <c r="F16" s="13">
        <f t="shared" si="5"/>
        <v>1688</v>
      </c>
      <c r="G16" s="13">
        <f t="shared" si="5"/>
        <v>2197</v>
      </c>
      <c r="H16" s="13">
        <f t="shared" si="5"/>
        <v>1069</v>
      </c>
      <c r="I16" s="13">
        <f t="shared" si="5"/>
        <v>255</v>
      </c>
      <c r="J16" s="13">
        <f t="shared" si="5"/>
        <v>555</v>
      </c>
      <c r="K16" s="11">
        <f t="shared" si="4"/>
        <v>11218</v>
      </c>
    </row>
    <row r="17" spans="1:12" ht="17.25" customHeight="1">
      <c r="A17" s="14" t="s">
        <v>122</v>
      </c>
      <c r="B17" s="13">
        <v>1156</v>
      </c>
      <c r="C17" s="13">
        <v>1647</v>
      </c>
      <c r="D17" s="13">
        <v>1509</v>
      </c>
      <c r="E17" s="13">
        <v>1027</v>
      </c>
      <c r="F17" s="13">
        <v>1653</v>
      </c>
      <c r="G17" s="13">
        <v>2148</v>
      </c>
      <c r="H17" s="13">
        <v>1056</v>
      </c>
      <c r="I17" s="13">
        <v>250</v>
      </c>
      <c r="J17" s="13">
        <v>540</v>
      </c>
      <c r="K17" s="11">
        <f t="shared" si="4"/>
        <v>10986</v>
      </c>
    </row>
    <row r="18" spans="1:12" ht="17.25" customHeight="1">
      <c r="A18" s="14" t="s">
        <v>123</v>
      </c>
      <c r="B18" s="13">
        <v>10</v>
      </c>
      <c r="C18" s="13">
        <v>37</v>
      </c>
      <c r="D18" s="13">
        <v>35</v>
      </c>
      <c r="E18" s="13">
        <v>33</v>
      </c>
      <c r="F18" s="13">
        <v>35</v>
      </c>
      <c r="G18" s="13">
        <v>49</v>
      </c>
      <c r="H18" s="13">
        <v>13</v>
      </c>
      <c r="I18" s="13">
        <v>5</v>
      </c>
      <c r="J18" s="13">
        <v>15</v>
      </c>
      <c r="K18" s="11">
        <f t="shared" si="4"/>
        <v>232</v>
      </c>
    </row>
    <row r="19" spans="1:12" ht="17.25" customHeight="1">
      <c r="A19" s="14" t="s">
        <v>124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1">
        <f>SUM(B19:I19)</f>
        <v>0</v>
      </c>
      <c r="K19" s="11">
        <f t="shared" si="4"/>
        <v>0</v>
      </c>
    </row>
    <row r="20" spans="1:12" ht="17.25" customHeight="1">
      <c r="A20" s="16" t="s">
        <v>23</v>
      </c>
      <c r="B20" s="11">
        <f>+B21+B22+B23</f>
        <v>105732</v>
      </c>
      <c r="C20" s="11">
        <f t="shared" ref="C20:J20" si="6">+C21+C22+C23</f>
        <v>124887</v>
      </c>
      <c r="D20" s="11">
        <f t="shared" si="6"/>
        <v>145444</v>
      </c>
      <c r="E20" s="11">
        <f t="shared" si="6"/>
        <v>82443</v>
      </c>
      <c r="F20" s="11">
        <f t="shared" si="6"/>
        <v>160730</v>
      </c>
      <c r="G20" s="11">
        <f t="shared" si="6"/>
        <v>260210</v>
      </c>
      <c r="H20" s="11">
        <f t="shared" si="6"/>
        <v>79080</v>
      </c>
      <c r="I20" s="11">
        <f t="shared" si="6"/>
        <v>18651</v>
      </c>
      <c r="J20" s="11">
        <f t="shared" si="6"/>
        <v>52460</v>
      </c>
      <c r="K20" s="11">
        <f t="shared" si="4"/>
        <v>1029637</v>
      </c>
    </row>
    <row r="21" spans="1:12" ht="17.25" customHeight="1">
      <c r="A21" s="12" t="s">
        <v>24</v>
      </c>
      <c r="B21" s="13">
        <v>60548</v>
      </c>
      <c r="C21" s="13">
        <v>78431</v>
      </c>
      <c r="D21" s="13">
        <v>90700</v>
      </c>
      <c r="E21" s="13">
        <v>50598</v>
      </c>
      <c r="F21" s="13">
        <v>94543</v>
      </c>
      <c r="G21" s="13">
        <v>141015</v>
      </c>
      <c r="H21" s="13">
        <v>45938</v>
      </c>
      <c r="I21" s="13">
        <v>12419</v>
      </c>
      <c r="J21" s="13">
        <v>31733</v>
      </c>
      <c r="K21" s="11">
        <f t="shared" si="4"/>
        <v>605925</v>
      </c>
      <c r="L21" s="55"/>
    </row>
    <row r="22" spans="1:12" ht="17.25" customHeight="1">
      <c r="A22" s="12" t="s">
        <v>25</v>
      </c>
      <c r="B22" s="13">
        <v>43344</v>
      </c>
      <c r="C22" s="13">
        <v>44234</v>
      </c>
      <c r="D22" s="13">
        <v>52560</v>
      </c>
      <c r="E22" s="13">
        <v>30628</v>
      </c>
      <c r="F22" s="13">
        <v>63657</v>
      </c>
      <c r="G22" s="13">
        <v>115922</v>
      </c>
      <c r="H22" s="13">
        <v>31940</v>
      </c>
      <c r="I22" s="13">
        <v>5887</v>
      </c>
      <c r="J22" s="13">
        <v>19927</v>
      </c>
      <c r="K22" s="11">
        <f t="shared" si="4"/>
        <v>408099</v>
      </c>
      <c r="L22" s="55"/>
    </row>
    <row r="23" spans="1:12" ht="17.25" customHeight="1">
      <c r="A23" s="12" t="s">
        <v>26</v>
      </c>
      <c r="B23" s="13">
        <v>1840</v>
      </c>
      <c r="C23" s="13">
        <v>2222</v>
      </c>
      <c r="D23" s="13">
        <v>2184</v>
      </c>
      <c r="E23" s="13">
        <v>1217</v>
      </c>
      <c r="F23" s="13">
        <v>2530</v>
      </c>
      <c r="G23" s="13">
        <v>3273</v>
      </c>
      <c r="H23" s="13">
        <v>1202</v>
      </c>
      <c r="I23" s="13">
        <v>345</v>
      </c>
      <c r="J23" s="13">
        <v>800</v>
      </c>
      <c r="K23" s="11">
        <f t="shared" si="4"/>
        <v>15613</v>
      </c>
    </row>
    <row r="24" spans="1:12" ht="17.25" customHeight="1">
      <c r="A24" s="16" t="s">
        <v>27</v>
      </c>
      <c r="B24" s="13">
        <v>24375</v>
      </c>
      <c r="C24" s="13">
        <v>36256</v>
      </c>
      <c r="D24" s="13">
        <v>45221</v>
      </c>
      <c r="E24" s="13">
        <v>23998</v>
      </c>
      <c r="F24" s="13">
        <v>31561</v>
      </c>
      <c r="G24" s="13">
        <v>31994</v>
      </c>
      <c r="H24" s="13">
        <v>14950</v>
      </c>
      <c r="I24" s="13">
        <v>7180</v>
      </c>
      <c r="J24" s="13">
        <v>20177</v>
      </c>
      <c r="K24" s="11">
        <f t="shared" si="4"/>
        <v>235712</v>
      </c>
    </row>
    <row r="25" spans="1:12" ht="17.25" customHeight="1">
      <c r="A25" s="12" t="s">
        <v>28</v>
      </c>
      <c r="B25" s="13">
        <v>15600</v>
      </c>
      <c r="C25" s="13">
        <v>23204</v>
      </c>
      <c r="D25" s="13">
        <v>28941</v>
      </c>
      <c r="E25" s="13">
        <v>15359</v>
      </c>
      <c r="F25" s="13">
        <v>20199</v>
      </c>
      <c r="G25" s="13">
        <v>20476</v>
      </c>
      <c r="H25" s="13">
        <v>9568</v>
      </c>
      <c r="I25" s="13">
        <v>4595</v>
      </c>
      <c r="J25" s="13">
        <v>12913</v>
      </c>
      <c r="K25" s="11">
        <f t="shared" si="4"/>
        <v>150855</v>
      </c>
      <c r="L25" s="55"/>
    </row>
    <row r="26" spans="1:12" ht="17.25" customHeight="1">
      <c r="A26" s="12" t="s">
        <v>29</v>
      </c>
      <c r="B26" s="13">
        <v>8775</v>
      </c>
      <c r="C26" s="13">
        <v>13052</v>
      </c>
      <c r="D26" s="13">
        <v>16280</v>
      </c>
      <c r="E26" s="13">
        <v>8639</v>
      </c>
      <c r="F26" s="13">
        <v>11362</v>
      </c>
      <c r="G26" s="13">
        <v>11518</v>
      </c>
      <c r="H26" s="13">
        <v>5382</v>
      </c>
      <c r="I26" s="13">
        <v>2585</v>
      </c>
      <c r="J26" s="13">
        <v>7264</v>
      </c>
      <c r="K26" s="11">
        <f t="shared" si="4"/>
        <v>84857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2249</v>
      </c>
      <c r="I27" s="11">
        <v>0</v>
      </c>
      <c r="J27" s="11">
        <v>0</v>
      </c>
      <c r="K27" s="11">
        <f t="shared" si="4"/>
        <v>2249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>SUM(B30:B33)</f>
        <v>2.2709000000000001</v>
      </c>
      <c r="C29" s="34">
        <f t="shared" ref="C29:J29" si="7">SUM(C30:C33)</f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23601.63</v>
      </c>
      <c r="I35" s="20">
        <v>0</v>
      </c>
      <c r="J35" s="20">
        <v>0</v>
      </c>
      <c r="K35" s="24">
        <f>SUM(B35:J35)</f>
        <v>23601.63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4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>SUM(B45:J45)</f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>+B48+B56</f>
        <v>735921.15999999992</v>
      </c>
      <c r="C47" s="23">
        <f t="shared" ref="C47:H47" si="9">+C48+C56</f>
        <v>1098095.8799999999</v>
      </c>
      <c r="D47" s="23">
        <f t="shared" si="9"/>
        <v>1355529.45</v>
      </c>
      <c r="E47" s="23">
        <f t="shared" si="9"/>
        <v>677053.72</v>
      </c>
      <c r="F47" s="23">
        <f t="shared" si="9"/>
        <v>1050320.46</v>
      </c>
      <c r="G47" s="23">
        <f t="shared" si="9"/>
        <v>1329798.1599999999</v>
      </c>
      <c r="H47" s="23">
        <f t="shared" si="9"/>
        <v>644775.1</v>
      </c>
      <c r="I47" s="23">
        <f>+I48+I56</f>
        <v>238255.84</v>
      </c>
      <c r="J47" s="23">
        <f>+J48+J56</f>
        <v>430905.52999999997</v>
      </c>
      <c r="K47" s="23">
        <f>SUM(B47:J47)</f>
        <v>7560655.2999999998</v>
      </c>
    </row>
    <row r="48" spans="1:11" ht="17.25" customHeight="1">
      <c r="A48" s="16" t="s">
        <v>48</v>
      </c>
      <c r="B48" s="24">
        <f>SUM(B49:B55)</f>
        <v>720910.83</v>
      </c>
      <c r="C48" s="24">
        <f t="shared" ref="C48:H48" si="10">SUM(C49:C55)</f>
        <v>1078087.99</v>
      </c>
      <c r="D48" s="24">
        <f t="shared" si="10"/>
        <v>1335266.54</v>
      </c>
      <c r="E48" s="24">
        <f t="shared" si="10"/>
        <v>658167.19999999995</v>
      </c>
      <c r="F48" s="24">
        <f t="shared" si="10"/>
        <v>1031526.59</v>
      </c>
      <c r="G48" s="24">
        <f t="shared" si="10"/>
        <v>1304857.2</v>
      </c>
      <c r="H48" s="24">
        <f t="shared" si="10"/>
        <v>629325.24</v>
      </c>
      <c r="I48" s="24">
        <f>SUM(I49:I55)</f>
        <v>238255.84</v>
      </c>
      <c r="J48" s="24">
        <f>SUM(J49:J55)</f>
        <v>419318.62</v>
      </c>
      <c r="K48" s="24">
        <f t="shared" ref="K48:K56" si="11">SUM(B48:J48)</f>
        <v>7415716.0499999998</v>
      </c>
    </row>
    <row r="49" spans="1:11" ht="17.25" customHeight="1">
      <c r="A49" s="36" t="s">
        <v>49</v>
      </c>
      <c r="B49" s="24">
        <f t="shared" ref="B49:H49" si="12">ROUND(B30*B7,2)</f>
        <v>720910.83</v>
      </c>
      <c r="C49" s="24">
        <f t="shared" si="12"/>
        <v>1075697.06</v>
      </c>
      <c r="D49" s="24">
        <f t="shared" si="12"/>
        <v>1335266.54</v>
      </c>
      <c r="E49" s="24">
        <f t="shared" si="12"/>
        <v>658167.19999999995</v>
      </c>
      <c r="F49" s="24">
        <f t="shared" si="12"/>
        <v>1031526.59</v>
      </c>
      <c r="G49" s="24">
        <f t="shared" si="12"/>
        <v>1304857.2</v>
      </c>
      <c r="H49" s="24">
        <f t="shared" si="12"/>
        <v>605723.61</v>
      </c>
      <c r="I49" s="24">
        <f>ROUND(I30*I7,2)</f>
        <v>238255.84</v>
      </c>
      <c r="J49" s="24">
        <f>ROUND(J30*J7,2)</f>
        <v>419318.62</v>
      </c>
      <c r="K49" s="24">
        <f t="shared" si="11"/>
        <v>7389723.4900000002</v>
      </c>
    </row>
    <row r="50" spans="1:11" ht="17.25" customHeight="1">
      <c r="A50" s="36" t="s">
        <v>50</v>
      </c>
      <c r="B50" s="20">
        <v>0</v>
      </c>
      <c r="C50" s="24">
        <f>ROUND(C31*C7,2)</f>
        <v>2390.9299999999998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1"/>
        <v>2390.9299999999998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1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1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23601.63</v>
      </c>
      <c r="I53" s="33">
        <f>+I35</f>
        <v>0</v>
      </c>
      <c r="J53" s="33">
        <f>+J35</f>
        <v>0</v>
      </c>
      <c r="K53" s="24">
        <f t="shared" si="11"/>
        <v>23601.63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1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1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18793.87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1"/>
        <v>144939.25000000003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-113502</v>
      </c>
      <c r="C60" s="37">
        <f t="shared" si="13"/>
        <v>-165379.18</v>
      </c>
      <c r="D60" s="37">
        <f t="shared" si="13"/>
        <v>-159332.75</v>
      </c>
      <c r="E60" s="37">
        <f t="shared" si="13"/>
        <v>-104383.85</v>
      </c>
      <c r="F60" s="37">
        <f t="shared" si="13"/>
        <v>-121204.43</v>
      </c>
      <c r="G60" s="37">
        <f t="shared" si="13"/>
        <v>-130382.61</v>
      </c>
      <c r="H60" s="37">
        <f t="shared" si="13"/>
        <v>-105903</v>
      </c>
      <c r="I60" s="37">
        <f t="shared" si="13"/>
        <v>-204179.62</v>
      </c>
      <c r="J60" s="37">
        <f t="shared" si="13"/>
        <v>-339410.21</v>
      </c>
      <c r="K60" s="37">
        <f>SUM(B60:J60)</f>
        <v>-1443677.65</v>
      </c>
    </row>
    <row r="61" spans="1:11" ht="18.75" customHeight="1">
      <c r="A61" s="16" t="s">
        <v>83</v>
      </c>
      <c r="B61" s="37">
        <f t="shared" ref="B61:J61" si="14">B62+B63+B64+B65+B66+B67</f>
        <v>-113502</v>
      </c>
      <c r="C61" s="37">
        <f t="shared" si="14"/>
        <v>-165183</v>
      </c>
      <c r="D61" s="37">
        <f t="shared" si="14"/>
        <v>-158127</v>
      </c>
      <c r="E61" s="37">
        <f t="shared" si="14"/>
        <v>-97281</v>
      </c>
      <c r="F61" s="37">
        <f t="shared" si="14"/>
        <v>-120783</v>
      </c>
      <c r="G61" s="37">
        <f t="shared" si="14"/>
        <v>-130359</v>
      </c>
      <c r="H61" s="37">
        <f t="shared" si="14"/>
        <v>-105903</v>
      </c>
      <c r="I61" s="37">
        <f t="shared" si="14"/>
        <v>-23196</v>
      </c>
      <c r="J61" s="37">
        <f t="shared" si="14"/>
        <v>-50697</v>
      </c>
      <c r="K61" s="37">
        <f t="shared" ref="K61:K92" si="15">SUM(B61:J61)</f>
        <v>-965031</v>
      </c>
    </row>
    <row r="62" spans="1:11" ht="18.75" customHeight="1">
      <c r="A62" s="12" t="s">
        <v>84</v>
      </c>
      <c r="B62" s="37">
        <f>-ROUND(B9*$D$3,2)</f>
        <v>-113502</v>
      </c>
      <c r="C62" s="37">
        <f t="shared" ref="C62:J62" si="16">-ROUND(C9*$D$3,2)</f>
        <v>-165183</v>
      </c>
      <c r="D62" s="37">
        <f t="shared" si="16"/>
        <v>-158127</v>
      </c>
      <c r="E62" s="37">
        <f t="shared" si="16"/>
        <v>-97281</v>
      </c>
      <c r="F62" s="37">
        <f t="shared" si="16"/>
        <v>-120783</v>
      </c>
      <c r="G62" s="37">
        <f t="shared" si="16"/>
        <v>-130359</v>
      </c>
      <c r="H62" s="37">
        <f t="shared" si="16"/>
        <v>-105903</v>
      </c>
      <c r="I62" s="37">
        <f t="shared" si="16"/>
        <v>-23196</v>
      </c>
      <c r="J62" s="37">
        <f t="shared" si="16"/>
        <v>-50697</v>
      </c>
      <c r="K62" s="37">
        <f t="shared" si="15"/>
        <v>-965031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f t="shared" si="15"/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20">
        <v>0</v>
      </c>
      <c r="C68" s="37">
        <f t="shared" ref="C68:J68" si="17">SUM(C69:C92)</f>
        <v>-196.18</v>
      </c>
      <c r="D68" s="37">
        <f t="shared" si="17"/>
        <v>-1205.75</v>
      </c>
      <c r="E68" s="37">
        <f t="shared" si="17"/>
        <v>-7102.85</v>
      </c>
      <c r="F68" s="37">
        <f t="shared" si="17"/>
        <v>-421.43</v>
      </c>
      <c r="G68" s="37">
        <f t="shared" si="17"/>
        <v>-23.61</v>
      </c>
      <c r="H68" s="37">
        <f t="shared" si="17"/>
        <v>0</v>
      </c>
      <c r="I68" s="37">
        <f t="shared" si="17"/>
        <v>-180983.62</v>
      </c>
      <c r="J68" s="37">
        <f t="shared" si="17"/>
        <v>-288713.21000000002</v>
      </c>
      <c r="K68" s="37">
        <f t="shared" si="15"/>
        <v>-478646.65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5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5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5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5"/>
        <v>0</v>
      </c>
    </row>
    <row r="73" spans="1:11" ht="18.75" customHeight="1">
      <c r="A73" s="36" t="s">
        <v>67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5"/>
        <v>0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5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5"/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5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5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5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5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37">
        <v>-176000</v>
      </c>
      <c r="J81" s="37">
        <v>-280000</v>
      </c>
      <c r="K81" s="37">
        <f t="shared" si="15"/>
        <v>-456000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5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5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5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5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5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5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5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5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5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-5619.55</v>
      </c>
      <c r="F92" s="20">
        <v>0</v>
      </c>
      <c r="G92" s="20">
        <v>0</v>
      </c>
      <c r="H92" s="20">
        <v>0</v>
      </c>
      <c r="I92" s="50">
        <v>-3002.02</v>
      </c>
      <c r="J92" s="50">
        <v>-7713.21</v>
      </c>
      <c r="K92" s="50">
        <f t="shared" si="15"/>
        <v>-16334.779999999999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99" si="18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8"/>
        <v>0</v>
      </c>
      <c r="L95" s="57"/>
    </row>
    <row r="96" spans="1:12" ht="18.75" customHeight="1">
      <c r="A96" s="16" t="s">
        <v>92</v>
      </c>
      <c r="B96" s="25">
        <f t="shared" ref="B96:H96" si="19">+B97+B98</f>
        <v>622419.15999999992</v>
      </c>
      <c r="C96" s="25">
        <f t="shared" si="19"/>
        <v>932716.7</v>
      </c>
      <c r="D96" s="25">
        <f t="shared" si="19"/>
        <v>1196196.7</v>
      </c>
      <c r="E96" s="25">
        <f t="shared" si="19"/>
        <v>572669.87</v>
      </c>
      <c r="F96" s="25">
        <f t="shared" si="19"/>
        <v>929116.02999999991</v>
      </c>
      <c r="G96" s="25">
        <f t="shared" si="19"/>
        <v>1199415.5499999998</v>
      </c>
      <c r="H96" s="25">
        <f t="shared" si="19"/>
        <v>538872.1</v>
      </c>
      <c r="I96" s="25">
        <f>+I97+I98</f>
        <v>34076.22</v>
      </c>
      <c r="J96" s="25">
        <f>+J97+J98</f>
        <v>91495.319999999978</v>
      </c>
      <c r="K96" s="50">
        <f t="shared" si="18"/>
        <v>6116977.6499999994</v>
      </c>
      <c r="L96" s="57"/>
    </row>
    <row r="97" spans="1:12" ht="18.75" customHeight="1">
      <c r="A97" s="16" t="s">
        <v>91</v>
      </c>
      <c r="B97" s="25">
        <f t="shared" ref="B97:J97" si="20">+B48+B61+B68+B93</f>
        <v>607408.82999999996</v>
      </c>
      <c r="C97" s="25">
        <f t="shared" si="20"/>
        <v>912708.80999999994</v>
      </c>
      <c r="D97" s="25">
        <f t="shared" si="20"/>
        <v>1175933.79</v>
      </c>
      <c r="E97" s="25">
        <f t="shared" si="20"/>
        <v>553783.35</v>
      </c>
      <c r="F97" s="25">
        <f t="shared" si="20"/>
        <v>910322.15999999992</v>
      </c>
      <c r="G97" s="25">
        <f t="shared" si="20"/>
        <v>1174474.5899999999</v>
      </c>
      <c r="H97" s="25">
        <f t="shared" si="20"/>
        <v>523422.24</v>
      </c>
      <c r="I97" s="25">
        <f t="shared" si="20"/>
        <v>34076.22</v>
      </c>
      <c r="J97" s="25">
        <f t="shared" si="20"/>
        <v>79908.409999999974</v>
      </c>
      <c r="K97" s="50">
        <f t="shared" si="18"/>
        <v>5972038.3999999994</v>
      </c>
      <c r="L97" s="57"/>
    </row>
    <row r="98" spans="1:12" ht="18" customHeight="1">
      <c r="A98" s="16" t="s">
        <v>95</v>
      </c>
      <c r="B98" s="25">
        <f t="shared" ref="B98:J98" si="21">IF(+B56+B94+B99&lt;0,0,(B56+B94+B99))</f>
        <v>15010.33</v>
      </c>
      <c r="C98" s="25">
        <f t="shared" si="21"/>
        <v>20007.89</v>
      </c>
      <c r="D98" s="25">
        <f t="shared" si="21"/>
        <v>20262.91</v>
      </c>
      <c r="E98" s="25">
        <f t="shared" si="21"/>
        <v>18886.52</v>
      </c>
      <c r="F98" s="25">
        <f t="shared" si="21"/>
        <v>18793.87</v>
      </c>
      <c r="G98" s="25">
        <f t="shared" si="21"/>
        <v>24940.959999999999</v>
      </c>
      <c r="H98" s="25">
        <f t="shared" si="21"/>
        <v>15449.86</v>
      </c>
      <c r="I98" s="20">
        <f t="shared" si="21"/>
        <v>0</v>
      </c>
      <c r="J98" s="25">
        <f t="shared" si="21"/>
        <v>11586.91</v>
      </c>
      <c r="K98" s="50">
        <f t="shared" si="18"/>
        <v>144939.25000000003</v>
      </c>
    </row>
    <row r="99" spans="1:12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18"/>
        <v>0</v>
      </c>
    </row>
    <row r="100" spans="1:12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2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2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2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2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6116977.6600000011</v>
      </c>
    </row>
    <row r="105" spans="1:12" ht="18.75" customHeight="1">
      <c r="A105" s="27" t="s">
        <v>79</v>
      </c>
      <c r="B105" s="28">
        <v>76156.39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>SUM(B105:J105)</f>
        <v>76156.39</v>
      </c>
    </row>
    <row r="106" spans="1:12" ht="18.75" customHeight="1">
      <c r="A106" s="27" t="s">
        <v>80</v>
      </c>
      <c r="B106" s="28">
        <v>546262.77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ref="K106:K122" si="22">SUM(B106:J106)</f>
        <v>546262.77</v>
      </c>
    </row>
    <row r="107" spans="1:12" ht="18.75" customHeight="1">
      <c r="A107" s="27" t="s">
        <v>81</v>
      </c>
      <c r="B107" s="42">
        <v>0</v>
      </c>
      <c r="C107" s="28">
        <f>+C96</f>
        <v>932716.7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932716.7</v>
      </c>
    </row>
    <row r="108" spans="1:12" ht="18.75" customHeight="1">
      <c r="A108" s="27" t="s">
        <v>82</v>
      </c>
      <c r="B108" s="42">
        <v>0</v>
      </c>
      <c r="C108" s="42">
        <v>0</v>
      </c>
      <c r="D108" s="28">
        <f>+D96</f>
        <v>1196196.7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1196196.7</v>
      </c>
    </row>
    <row r="109" spans="1:12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572669.87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572669.87</v>
      </c>
    </row>
    <row r="110" spans="1:12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114472.73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114472.73</v>
      </c>
    </row>
    <row r="111" spans="1:12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158307.39000000001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158307.39000000001</v>
      </c>
    </row>
    <row r="112" spans="1:12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226422.29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226422.29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429913.62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429913.62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362706.27</v>
      </c>
      <c r="H114" s="42">
        <v>0</v>
      </c>
      <c r="I114" s="42">
        <v>0</v>
      </c>
      <c r="J114" s="42">
        <v>0</v>
      </c>
      <c r="K114" s="43">
        <f t="shared" si="22"/>
        <v>362706.27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31261.69</v>
      </c>
      <c r="H115" s="42">
        <v>0</v>
      </c>
      <c r="I115" s="42">
        <v>0</v>
      </c>
      <c r="J115" s="42">
        <v>0</v>
      </c>
      <c r="K115" s="43">
        <f t="shared" si="22"/>
        <v>31261.69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198711.08</v>
      </c>
      <c r="H116" s="42">
        <v>0</v>
      </c>
      <c r="I116" s="42">
        <v>0</v>
      </c>
      <c r="J116" s="42">
        <v>0</v>
      </c>
      <c r="K116" s="43">
        <f t="shared" si="22"/>
        <v>198711.08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156316.46</v>
      </c>
      <c r="H117" s="42">
        <v>0</v>
      </c>
      <c r="I117" s="42">
        <v>0</v>
      </c>
      <c r="J117" s="42">
        <v>0</v>
      </c>
      <c r="K117" s="43">
        <f t="shared" si="22"/>
        <v>156316.46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450420.06</v>
      </c>
      <c r="H118" s="42">
        <v>0</v>
      </c>
      <c r="I118" s="42">
        <v>0</v>
      </c>
      <c r="J118" s="42">
        <v>0</v>
      </c>
      <c r="K118" s="43">
        <f t="shared" si="22"/>
        <v>450420.06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197254.2</v>
      </c>
      <c r="I119" s="42">
        <v>0</v>
      </c>
      <c r="J119" s="42">
        <v>0</v>
      </c>
      <c r="K119" s="43">
        <f t="shared" si="22"/>
        <v>197254.2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341617.9</v>
      </c>
      <c r="I120" s="42">
        <v>0</v>
      </c>
      <c r="J120" s="42">
        <v>0</v>
      </c>
      <c r="K120" s="43">
        <f t="shared" si="22"/>
        <v>341617.9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34076.22</v>
      </c>
      <c r="J121" s="42">
        <v>0</v>
      </c>
      <c r="K121" s="43">
        <f t="shared" si="22"/>
        <v>34076.22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91495.32</v>
      </c>
      <c r="K122" s="46">
        <f t="shared" si="22"/>
        <v>91495.32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opLeftCell="A109" zoomScaleNormal="100" zoomScaleSheetLayoutView="70" workbookViewId="0">
      <selection activeCell="A109" sqref="A109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3" ht="21">
      <c r="A2" s="68" t="s">
        <v>149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9" t="s">
        <v>15</v>
      </c>
      <c r="B4" s="70" t="s">
        <v>118</v>
      </c>
      <c r="C4" s="71"/>
      <c r="D4" s="71"/>
      <c r="E4" s="71"/>
      <c r="F4" s="71"/>
      <c r="G4" s="71"/>
      <c r="H4" s="71"/>
      <c r="I4" s="71"/>
      <c r="J4" s="72"/>
      <c r="K4" s="73" t="s">
        <v>16</v>
      </c>
    </row>
    <row r="5" spans="1:13" ht="38.25">
      <c r="A5" s="69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4" t="s">
        <v>117</v>
      </c>
      <c r="J5" s="74" t="s">
        <v>116</v>
      </c>
      <c r="K5" s="69"/>
    </row>
    <row r="6" spans="1:13" ht="18.75" customHeight="1">
      <c r="A6" s="6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5"/>
      <c r="J6" s="75"/>
      <c r="K6" s="69"/>
    </row>
    <row r="7" spans="1:13" ht="17.25" customHeight="1">
      <c r="A7" s="8" t="s">
        <v>30</v>
      </c>
      <c r="B7" s="9">
        <f t="shared" ref="B7:K7" si="0">+B8+B20+B24+B27</f>
        <v>611045</v>
      </c>
      <c r="C7" s="9">
        <f t="shared" si="0"/>
        <v>813893</v>
      </c>
      <c r="D7" s="9">
        <f t="shared" si="0"/>
        <v>807375</v>
      </c>
      <c r="E7" s="9">
        <f t="shared" si="0"/>
        <v>563262</v>
      </c>
      <c r="F7" s="9">
        <f t="shared" si="0"/>
        <v>804169</v>
      </c>
      <c r="G7" s="9">
        <f t="shared" si="0"/>
        <v>1221241</v>
      </c>
      <c r="H7" s="9">
        <f t="shared" si="0"/>
        <v>582116</v>
      </c>
      <c r="I7" s="9">
        <f t="shared" si="0"/>
        <v>129041</v>
      </c>
      <c r="J7" s="9">
        <f t="shared" si="0"/>
        <v>300527</v>
      </c>
      <c r="K7" s="9">
        <f t="shared" si="0"/>
        <v>5832669</v>
      </c>
      <c r="L7" s="55"/>
    </row>
    <row r="8" spans="1:13" ht="17.25" customHeight="1">
      <c r="A8" s="10" t="s">
        <v>125</v>
      </c>
      <c r="B8" s="11">
        <f t="shared" ref="B8:J8" si="1">B9+B12+B16</f>
        <v>362807</v>
      </c>
      <c r="C8" s="11">
        <f t="shared" si="1"/>
        <v>493663</v>
      </c>
      <c r="D8" s="11">
        <f t="shared" si="1"/>
        <v>457700</v>
      </c>
      <c r="E8" s="11">
        <f t="shared" si="1"/>
        <v>333902</v>
      </c>
      <c r="F8" s="11">
        <f t="shared" si="1"/>
        <v>452575</v>
      </c>
      <c r="G8" s="11">
        <f t="shared" si="1"/>
        <v>664227</v>
      </c>
      <c r="H8" s="11">
        <f t="shared" si="1"/>
        <v>361230</v>
      </c>
      <c r="I8" s="11">
        <f t="shared" si="1"/>
        <v>70430</v>
      </c>
      <c r="J8" s="11">
        <f t="shared" si="1"/>
        <v>167893</v>
      </c>
      <c r="K8" s="11">
        <f t="shared" ref="K8:K27" si="2">SUM(B8:J8)</f>
        <v>3364427</v>
      </c>
    </row>
    <row r="9" spans="1:13" ht="17.25" customHeight="1">
      <c r="A9" s="15" t="s">
        <v>17</v>
      </c>
      <c r="B9" s="13">
        <f t="shared" ref="B9:J9" si="3">+B10+B11</f>
        <v>53575</v>
      </c>
      <c r="C9" s="13">
        <f t="shared" si="3"/>
        <v>72535</v>
      </c>
      <c r="D9" s="13">
        <f t="shared" si="3"/>
        <v>60216</v>
      </c>
      <c r="E9" s="13">
        <f t="shared" si="3"/>
        <v>47361</v>
      </c>
      <c r="F9" s="13">
        <f t="shared" si="3"/>
        <v>57042</v>
      </c>
      <c r="G9" s="13">
        <f t="shared" si="3"/>
        <v>65799</v>
      </c>
      <c r="H9" s="13">
        <f t="shared" si="3"/>
        <v>65425</v>
      </c>
      <c r="I9" s="13">
        <f t="shared" si="3"/>
        <v>12161</v>
      </c>
      <c r="J9" s="13">
        <f t="shared" si="3"/>
        <v>19456</v>
      </c>
      <c r="K9" s="11">
        <f t="shared" si="2"/>
        <v>453570</v>
      </c>
    </row>
    <row r="10" spans="1:13" ht="17.25" customHeight="1">
      <c r="A10" s="31" t="s">
        <v>18</v>
      </c>
      <c r="B10" s="13">
        <v>53575</v>
      </c>
      <c r="C10" s="13">
        <v>72535</v>
      </c>
      <c r="D10" s="13">
        <v>60216</v>
      </c>
      <c r="E10" s="13">
        <v>47361</v>
      </c>
      <c r="F10" s="13">
        <v>57042</v>
      </c>
      <c r="G10" s="13">
        <v>65799</v>
      </c>
      <c r="H10" s="13">
        <v>65425</v>
      </c>
      <c r="I10" s="13">
        <v>12161</v>
      </c>
      <c r="J10" s="13">
        <v>19456</v>
      </c>
      <c r="K10" s="11">
        <f t="shared" si="2"/>
        <v>453570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 t="shared" si="2"/>
        <v>0</v>
      </c>
    </row>
    <row r="12" spans="1:13" ht="17.25" customHeight="1">
      <c r="A12" s="15" t="s">
        <v>31</v>
      </c>
      <c r="B12" s="17">
        <f t="shared" ref="B12:J12" si="4">SUM(B13:B15)</f>
        <v>306383</v>
      </c>
      <c r="C12" s="17">
        <f t="shared" si="4"/>
        <v>416989</v>
      </c>
      <c r="D12" s="17">
        <f t="shared" si="4"/>
        <v>393937</v>
      </c>
      <c r="E12" s="17">
        <f t="shared" si="4"/>
        <v>283700</v>
      </c>
      <c r="F12" s="17">
        <f t="shared" si="4"/>
        <v>391751</v>
      </c>
      <c r="G12" s="17">
        <f t="shared" si="4"/>
        <v>592552</v>
      </c>
      <c r="H12" s="17">
        <f t="shared" si="4"/>
        <v>292809</v>
      </c>
      <c r="I12" s="17">
        <f t="shared" si="4"/>
        <v>57536</v>
      </c>
      <c r="J12" s="17">
        <f t="shared" si="4"/>
        <v>147151</v>
      </c>
      <c r="K12" s="11">
        <f t="shared" si="2"/>
        <v>2882808</v>
      </c>
    </row>
    <row r="13" spans="1:13" ht="17.25" customHeight="1">
      <c r="A13" s="14" t="s">
        <v>20</v>
      </c>
      <c r="B13" s="13">
        <v>150174</v>
      </c>
      <c r="C13" s="13">
        <v>215958</v>
      </c>
      <c r="D13" s="13">
        <v>209971</v>
      </c>
      <c r="E13" s="13">
        <v>146790</v>
      </c>
      <c r="F13" s="13">
        <v>202632</v>
      </c>
      <c r="G13" s="13">
        <v>294699</v>
      </c>
      <c r="H13" s="13">
        <v>141358</v>
      </c>
      <c r="I13" s="13">
        <v>32294</v>
      </c>
      <c r="J13" s="13">
        <v>78336</v>
      </c>
      <c r="K13" s="11">
        <f t="shared" si="2"/>
        <v>1472212</v>
      </c>
      <c r="L13" s="55"/>
      <c r="M13" s="56"/>
    </row>
    <row r="14" spans="1:13" ht="17.25" customHeight="1">
      <c r="A14" s="14" t="s">
        <v>21</v>
      </c>
      <c r="B14" s="13">
        <v>133643</v>
      </c>
      <c r="C14" s="13">
        <v>166647</v>
      </c>
      <c r="D14" s="13">
        <v>153934</v>
      </c>
      <c r="E14" s="13">
        <v>117465</v>
      </c>
      <c r="F14" s="13">
        <v>162261</v>
      </c>
      <c r="G14" s="13">
        <v>263957</v>
      </c>
      <c r="H14" s="13">
        <v>128891</v>
      </c>
      <c r="I14" s="13">
        <v>20354</v>
      </c>
      <c r="J14" s="13">
        <v>57537</v>
      </c>
      <c r="K14" s="11">
        <f t="shared" si="2"/>
        <v>1204689</v>
      </c>
      <c r="L14" s="55"/>
    </row>
    <row r="15" spans="1:13" ht="17.25" customHeight="1">
      <c r="A15" s="14" t="s">
        <v>22</v>
      </c>
      <c r="B15" s="13">
        <v>22566</v>
      </c>
      <c r="C15" s="13">
        <v>34384</v>
      </c>
      <c r="D15" s="13">
        <v>30032</v>
      </c>
      <c r="E15" s="13">
        <v>19445</v>
      </c>
      <c r="F15" s="13">
        <v>26858</v>
      </c>
      <c r="G15" s="13">
        <v>33896</v>
      </c>
      <c r="H15" s="13">
        <v>22560</v>
      </c>
      <c r="I15" s="13">
        <v>4888</v>
      </c>
      <c r="J15" s="13">
        <v>11278</v>
      </c>
      <c r="K15" s="11">
        <f t="shared" si="2"/>
        <v>205907</v>
      </c>
    </row>
    <row r="16" spans="1:13" ht="17.25" customHeight="1">
      <c r="A16" s="15" t="s">
        <v>121</v>
      </c>
      <c r="B16" s="13">
        <f t="shared" ref="B16:J16" si="5">B17+B18+B19</f>
        <v>2849</v>
      </c>
      <c r="C16" s="13">
        <f t="shared" si="5"/>
        <v>4139</v>
      </c>
      <c r="D16" s="13">
        <f t="shared" si="5"/>
        <v>3547</v>
      </c>
      <c r="E16" s="13">
        <f t="shared" si="5"/>
        <v>2841</v>
      </c>
      <c r="F16" s="13">
        <f t="shared" si="5"/>
        <v>3782</v>
      </c>
      <c r="G16" s="13">
        <f t="shared" si="5"/>
        <v>5876</v>
      </c>
      <c r="H16" s="13">
        <f t="shared" si="5"/>
        <v>2996</v>
      </c>
      <c r="I16" s="13">
        <f t="shared" si="5"/>
        <v>733</v>
      </c>
      <c r="J16" s="13">
        <f t="shared" si="5"/>
        <v>1286</v>
      </c>
      <c r="K16" s="11">
        <f t="shared" si="2"/>
        <v>28049</v>
      </c>
    </row>
    <row r="17" spans="1:12" ht="17.25" customHeight="1">
      <c r="A17" s="14" t="s">
        <v>122</v>
      </c>
      <c r="B17" s="13">
        <v>2439</v>
      </c>
      <c r="C17" s="13">
        <v>3602</v>
      </c>
      <c r="D17" s="13">
        <v>3081</v>
      </c>
      <c r="E17" s="13">
        <v>2458</v>
      </c>
      <c r="F17" s="13">
        <v>3265</v>
      </c>
      <c r="G17" s="13">
        <v>5164</v>
      </c>
      <c r="H17" s="13">
        <v>2648</v>
      </c>
      <c r="I17" s="13">
        <v>637</v>
      </c>
      <c r="J17" s="13">
        <v>1113</v>
      </c>
      <c r="K17" s="11">
        <f t="shared" si="2"/>
        <v>24407</v>
      </c>
    </row>
    <row r="18" spans="1:12" ht="17.25" customHeight="1">
      <c r="A18" s="14" t="s">
        <v>123</v>
      </c>
      <c r="B18" s="13">
        <v>47</v>
      </c>
      <c r="C18" s="13">
        <v>96</v>
      </c>
      <c r="D18" s="13">
        <v>71</v>
      </c>
      <c r="E18" s="13">
        <v>65</v>
      </c>
      <c r="F18" s="13">
        <v>103</v>
      </c>
      <c r="G18" s="13">
        <v>127</v>
      </c>
      <c r="H18" s="13">
        <v>49</v>
      </c>
      <c r="I18" s="13">
        <v>11</v>
      </c>
      <c r="J18" s="13">
        <v>28</v>
      </c>
      <c r="K18" s="11">
        <f t="shared" si="2"/>
        <v>597</v>
      </c>
    </row>
    <row r="19" spans="1:12" ht="17.25" customHeight="1">
      <c r="A19" s="14" t="s">
        <v>124</v>
      </c>
      <c r="B19" s="13">
        <v>363</v>
      </c>
      <c r="C19" s="13">
        <v>441</v>
      </c>
      <c r="D19" s="13">
        <v>395</v>
      </c>
      <c r="E19" s="13">
        <v>318</v>
      </c>
      <c r="F19" s="13">
        <v>414</v>
      </c>
      <c r="G19" s="13">
        <v>585</v>
      </c>
      <c r="H19" s="13">
        <v>299</v>
      </c>
      <c r="I19" s="13">
        <v>85</v>
      </c>
      <c r="J19" s="11">
        <v>145</v>
      </c>
      <c r="K19" s="11">
        <f t="shared" si="2"/>
        <v>3045</v>
      </c>
    </row>
    <row r="20" spans="1:12" ht="17.25" customHeight="1">
      <c r="A20" s="16" t="s">
        <v>23</v>
      </c>
      <c r="B20" s="11">
        <f t="shared" ref="B20:J20" si="6">+B21+B22+B23</f>
        <v>204762</v>
      </c>
      <c r="C20" s="11">
        <f t="shared" si="6"/>
        <v>250853</v>
      </c>
      <c r="D20" s="11">
        <f t="shared" si="6"/>
        <v>269318</v>
      </c>
      <c r="E20" s="11">
        <f t="shared" si="6"/>
        <v>179772</v>
      </c>
      <c r="F20" s="11">
        <f t="shared" si="6"/>
        <v>289575</v>
      </c>
      <c r="G20" s="11">
        <f t="shared" si="6"/>
        <v>490372</v>
      </c>
      <c r="H20" s="11">
        <f t="shared" si="6"/>
        <v>178635</v>
      </c>
      <c r="I20" s="11">
        <f t="shared" si="6"/>
        <v>43699</v>
      </c>
      <c r="J20" s="11">
        <f t="shared" si="6"/>
        <v>96971</v>
      </c>
      <c r="K20" s="11">
        <f t="shared" si="2"/>
        <v>2003957</v>
      </c>
    </row>
    <row r="21" spans="1:12" ht="17.25" customHeight="1">
      <c r="A21" s="12" t="s">
        <v>24</v>
      </c>
      <c r="B21" s="13">
        <v>114884</v>
      </c>
      <c r="C21" s="13">
        <v>153141</v>
      </c>
      <c r="D21" s="13">
        <v>164575</v>
      </c>
      <c r="E21" s="13">
        <v>107216</v>
      </c>
      <c r="F21" s="13">
        <v>170689</v>
      </c>
      <c r="G21" s="13">
        <v>272769</v>
      </c>
      <c r="H21" s="13">
        <v>105475</v>
      </c>
      <c r="I21" s="13">
        <v>27854</v>
      </c>
      <c r="J21" s="13">
        <v>57847</v>
      </c>
      <c r="K21" s="11">
        <f t="shared" si="2"/>
        <v>1174450</v>
      </c>
      <c r="L21" s="55"/>
    </row>
    <row r="22" spans="1:12" ht="17.25" customHeight="1">
      <c r="A22" s="12" t="s">
        <v>25</v>
      </c>
      <c r="B22" s="13">
        <v>77944</v>
      </c>
      <c r="C22" s="13">
        <v>82305</v>
      </c>
      <c r="D22" s="13">
        <v>88725</v>
      </c>
      <c r="E22" s="13">
        <v>63317</v>
      </c>
      <c r="F22" s="13">
        <v>103960</v>
      </c>
      <c r="G22" s="13">
        <v>195454</v>
      </c>
      <c r="H22" s="13">
        <v>63254</v>
      </c>
      <c r="I22" s="13">
        <v>13049</v>
      </c>
      <c r="J22" s="13">
        <v>32882</v>
      </c>
      <c r="K22" s="11">
        <f t="shared" si="2"/>
        <v>720890</v>
      </c>
      <c r="L22" s="55"/>
    </row>
    <row r="23" spans="1:12" ht="17.25" customHeight="1">
      <c r="A23" s="12" t="s">
        <v>26</v>
      </c>
      <c r="B23" s="13">
        <v>11934</v>
      </c>
      <c r="C23" s="13">
        <v>15407</v>
      </c>
      <c r="D23" s="13">
        <v>16018</v>
      </c>
      <c r="E23" s="13">
        <v>9239</v>
      </c>
      <c r="F23" s="13">
        <v>14926</v>
      </c>
      <c r="G23" s="13">
        <v>22149</v>
      </c>
      <c r="H23" s="13">
        <v>9906</v>
      </c>
      <c r="I23" s="13">
        <v>2796</v>
      </c>
      <c r="J23" s="13">
        <v>6242</v>
      </c>
      <c r="K23" s="11">
        <f t="shared" si="2"/>
        <v>108617</v>
      </c>
    </row>
    <row r="24" spans="1:12" ht="17.25" customHeight="1">
      <c r="A24" s="16" t="s">
        <v>27</v>
      </c>
      <c r="B24" s="13">
        <v>43476</v>
      </c>
      <c r="C24" s="13">
        <v>69377</v>
      </c>
      <c r="D24" s="13">
        <v>80357</v>
      </c>
      <c r="E24" s="13">
        <v>49588</v>
      </c>
      <c r="F24" s="13">
        <v>62019</v>
      </c>
      <c r="G24" s="13">
        <v>66642</v>
      </c>
      <c r="H24" s="13">
        <v>34083</v>
      </c>
      <c r="I24" s="13">
        <v>14912</v>
      </c>
      <c r="J24" s="13">
        <v>35663</v>
      </c>
      <c r="K24" s="11">
        <f t="shared" si="2"/>
        <v>456117</v>
      </c>
    </row>
    <row r="25" spans="1:12" ht="17.25" customHeight="1">
      <c r="A25" s="12" t="s">
        <v>28</v>
      </c>
      <c r="B25" s="13">
        <v>27825</v>
      </c>
      <c r="C25" s="13">
        <v>44401</v>
      </c>
      <c r="D25" s="13">
        <v>51428</v>
      </c>
      <c r="E25" s="13">
        <v>31736</v>
      </c>
      <c r="F25" s="13">
        <v>39692</v>
      </c>
      <c r="G25" s="13">
        <v>42651</v>
      </c>
      <c r="H25" s="13">
        <v>21813</v>
      </c>
      <c r="I25" s="13">
        <v>9544</v>
      </c>
      <c r="J25" s="13">
        <v>22824</v>
      </c>
      <c r="K25" s="11">
        <f t="shared" si="2"/>
        <v>291914</v>
      </c>
      <c r="L25" s="55"/>
    </row>
    <row r="26" spans="1:12" ht="17.25" customHeight="1">
      <c r="A26" s="12" t="s">
        <v>29</v>
      </c>
      <c r="B26" s="13">
        <v>15651</v>
      </c>
      <c r="C26" s="13">
        <v>24976</v>
      </c>
      <c r="D26" s="13">
        <v>28929</v>
      </c>
      <c r="E26" s="13">
        <v>17852</v>
      </c>
      <c r="F26" s="13">
        <v>22327</v>
      </c>
      <c r="G26" s="13">
        <v>23991</v>
      </c>
      <c r="H26" s="13">
        <v>12270</v>
      </c>
      <c r="I26" s="13">
        <v>5368</v>
      </c>
      <c r="J26" s="13">
        <v>12839</v>
      </c>
      <c r="K26" s="11">
        <f t="shared" si="2"/>
        <v>164203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8168</v>
      </c>
      <c r="I27" s="11">
        <v>0</v>
      </c>
      <c r="J27" s="11">
        <v>0</v>
      </c>
      <c r="K27" s="11">
        <f t="shared" si="2"/>
        <v>8168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 t="shared" ref="B29:J29" si="7">SUM(B30:B33)</f>
        <v>2.2709000000000001</v>
      </c>
      <c r="C29" s="34">
        <f t="shared" si="7"/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9545.19</v>
      </c>
      <c r="I35" s="20">
        <v>0</v>
      </c>
      <c r="J35" s="20">
        <v>0</v>
      </c>
      <c r="K35" s="24">
        <f>SUM(B35:J35)</f>
        <v>9545.19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5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 t="shared" si="8"/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 t="shared" ref="B47:J47" si="9">+B48+B56</f>
        <v>1402632.4200000002</v>
      </c>
      <c r="C47" s="23">
        <f t="shared" si="9"/>
        <v>2128108.21</v>
      </c>
      <c r="D47" s="23">
        <f t="shared" si="9"/>
        <v>2396050.5300000003</v>
      </c>
      <c r="E47" s="23">
        <f t="shared" si="9"/>
        <v>1415776.28</v>
      </c>
      <c r="F47" s="23">
        <f t="shared" si="9"/>
        <v>1954525.98</v>
      </c>
      <c r="G47" s="23">
        <f t="shared" si="9"/>
        <v>2554253.2000000002</v>
      </c>
      <c r="H47" s="23">
        <f t="shared" si="9"/>
        <v>1407404.1300000001</v>
      </c>
      <c r="I47" s="23">
        <f t="shared" si="9"/>
        <v>543972.34</v>
      </c>
      <c r="J47" s="23">
        <f t="shared" si="9"/>
        <v>762754.15</v>
      </c>
      <c r="K47" s="23">
        <f t="shared" ref="K47:K56" si="10">SUM(B47:J47)</f>
        <v>14565477.240000002</v>
      </c>
    </row>
    <row r="48" spans="1:11" ht="17.25" customHeight="1">
      <c r="A48" s="16" t="s">
        <v>48</v>
      </c>
      <c r="B48" s="24">
        <f t="shared" ref="B48:J48" si="11">SUM(B49:B55)</f>
        <v>1387622.09</v>
      </c>
      <c r="C48" s="24">
        <f t="shared" si="11"/>
        <v>2108100.3199999998</v>
      </c>
      <c r="D48" s="24">
        <f t="shared" si="11"/>
        <v>2375781.6800000002</v>
      </c>
      <c r="E48" s="24">
        <f t="shared" si="11"/>
        <v>1396889.76</v>
      </c>
      <c r="F48" s="24">
        <f t="shared" si="11"/>
        <v>1936117.28</v>
      </c>
      <c r="G48" s="24">
        <f t="shared" si="11"/>
        <v>2529312.2400000002</v>
      </c>
      <c r="H48" s="24">
        <f t="shared" si="11"/>
        <v>1391954.27</v>
      </c>
      <c r="I48" s="24">
        <f t="shared" si="11"/>
        <v>543972.34</v>
      </c>
      <c r="J48" s="24">
        <f t="shared" si="11"/>
        <v>751167.24</v>
      </c>
      <c r="K48" s="24">
        <f t="shared" si="10"/>
        <v>14420917.219999999</v>
      </c>
    </row>
    <row r="49" spans="1:11" ht="17.25" customHeight="1">
      <c r="A49" s="36" t="s">
        <v>49</v>
      </c>
      <c r="B49" s="24">
        <f t="shared" ref="B49:J49" si="12">ROUND(B30*B7,2)</f>
        <v>1387622.09</v>
      </c>
      <c r="C49" s="24">
        <f t="shared" si="12"/>
        <v>2103425.0699999998</v>
      </c>
      <c r="D49" s="24">
        <f t="shared" si="12"/>
        <v>2375781.6800000002</v>
      </c>
      <c r="E49" s="24">
        <f t="shared" si="12"/>
        <v>1396889.76</v>
      </c>
      <c r="F49" s="24">
        <f t="shared" si="12"/>
        <v>1936117.28</v>
      </c>
      <c r="G49" s="24">
        <f t="shared" si="12"/>
        <v>2529312.2400000002</v>
      </c>
      <c r="H49" s="24">
        <f t="shared" si="12"/>
        <v>1382409.08</v>
      </c>
      <c r="I49" s="24">
        <f t="shared" si="12"/>
        <v>543972.34</v>
      </c>
      <c r="J49" s="24">
        <f t="shared" si="12"/>
        <v>751167.24</v>
      </c>
      <c r="K49" s="24">
        <f t="shared" si="10"/>
        <v>14406696.779999999</v>
      </c>
    </row>
    <row r="50" spans="1:11" ht="17.25" customHeight="1">
      <c r="A50" s="36" t="s">
        <v>50</v>
      </c>
      <c r="B50" s="20">
        <v>0</v>
      </c>
      <c r="C50" s="24">
        <f>ROUND(C31*C7,2)</f>
        <v>4675.25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0"/>
        <v>4675.25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0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9545.19</v>
      </c>
      <c r="I53" s="33">
        <f>+I35</f>
        <v>0</v>
      </c>
      <c r="J53" s="33">
        <f>+J35</f>
        <v>0</v>
      </c>
      <c r="K53" s="24">
        <f t="shared" si="10"/>
        <v>9545.19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0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0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20268.849999999999</v>
      </c>
      <c r="E56" s="38">
        <v>18886.52</v>
      </c>
      <c r="F56" s="38">
        <v>18408.7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0"/>
        <v>144560.01999999999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-248579.90000000002</v>
      </c>
      <c r="C60" s="37">
        <f t="shared" si="13"/>
        <v>-250375.21</v>
      </c>
      <c r="D60" s="37">
        <f t="shared" si="13"/>
        <v>-234589.49</v>
      </c>
      <c r="E60" s="37">
        <f t="shared" si="13"/>
        <v>-298229.25</v>
      </c>
      <c r="F60" s="37">
        <f t="shared" si="13"/>
        <v>-280673.71999999997</v>
      </c>
      <c r="G60" s="37">
        <f t="shared" si="13"/>
        <v>-310229.08</v>
      </c>
      <c r="H60" s="37">
        <f t="shared" si="13"/>
        <v>-210893.6</v>
      </c>
      <c r="I60" s="37">
        <f t="shared" si="13"/>
        <v>239542.24</v>
      </c>
      <c r="J60" s="37">
        <f t="shared" si="13"/>
        <v>496383.99</v>
      </c>
      <c r="K60" s="37">
        <f>SUM(B60:J60)</f>
        <v>-1097644.02</v>
      </c>
    </row>
    <row r="61" spans="1:11" ht="18.75" customHeight="1">
      <c r="A61" s="16" t="s">
        <v>83</v>
      </c>
      <c r="B61" s="37">
        <f t="shared" ref="B61:J61" si="14">B62+B63+B64+B65+B66+B67</f>
        <v>-233765.39</v>
      </c>
      <c r="C61" s="37">
        <f t="shared" si="14"/>
        <v>-228673.12</v>
      </c>
      <c r="D61" s="37">
        <f t="shared" si="14"/>
        <v>-213053.35</v>
      </c>
      <c r="E61" s="37">
        <f t="shared" si="14"/>
        <v>-270738.11</v>
      </c>
      <c r="F61" s="37">
        <f t="shared" si="14"/>
        <v>-260660.36</v>
      </c>
      <c r="G61" s="37">
        <f t="shared" si="14"/>
        <v>-280350.38</v>
      </c>
      <c r="H61" s="37">
        <f t="shared" si="14"/>
        <v>-196275</v>
      </c>
      <c r="I61" s="37">
        <f t="shared" si="14"/>
        <v>-36483</v>
      </c>
      <c r="J61" s="37">
        <f t="shared" si="14"/>
        <v>-58368</v>
      </c>
      <c r="K61" s="37">
        <f>SUM(B61:J61)</f>
        <v>-1778366.71</v>
      </c>
    </row>
    <row r="62" spans="1:11" ht="18.75" customHeight="1">
      <c r="A62" s="12" t="s">
        <v>84</v>
      </c>
      <c r="B62" s="37">
        <f t="shared" ref="B62:J62" si="15">-ROUND(B9*$D$3,2)</f>
        <v>-160725</v>
      </c>
      <c r="C62" s="37">
        <f t="shared" si="15"/>
        <v>-217605</v>
      </c>
      <c r="D62" s="37">
        <f t="shared" si="15"/>
        <v>-180648</v>
      </c>
      <c r="E62" s="37">
        <f t="shared" si="15"/>
        <v>-142083</v>
      </c>
      <c r="F62" s="37">
        <f t="shared" si="15"/>
        <v>-171126</v>
      </c>
      <c r="G62" s="37">
        <f t="shared" si="15"/>
        <v>-197397</v>
      </c>
      <c r="H62" s="37">
        <f t="shared" si="15"/>
        <v>-196275</v>
      </c>
      <c r="I62" s="37">
        <f t="shared" si="15"/>
        <v>-36483</v>
      </c>
      <c r="J62" s="37">
        <f t="shared" si="15"/>
        <v>-58368</v>
      </c>
      <c r="K62" s="37">
        <f>SUM(B62:J62)</f>
        <v>-1360710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49">
        <v>-73040.39</v>
      </c>
      <c r="C66" s="49">
        <v>-11068.12</v>
      </c>
      <c r="D66" s="49">
        <v>-32405.35</v>
      </c>
      <c r="E66" s="49">
        <v>-128655.11</v>
      </c>
      <c r="F66" s="49">
        <v>-89534.36</v>
      </c>
      <c r="G66" s="49">
        <v>-82953.38</v>
      </c>
      <c r="H66" s="20">
        <v>0</v>
      </c>
      <c r="I66" s="20">
        <v>0</v>
      </c>
      <c r="J66" s="20">
        <v>0</v>
      </c>
      <c r="K66" s="37">
        <f>SUM(B66:J66)</f>
        <v>-417656.70999999996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6">SUM(B69:B92)</f>
        <v>-14814.51</v>
      </c>
      <c r="C68" s="37">
        <f t="shared" si="16"/>
        <v>-21702.09</v>
      </c>
      <c r="D68" s="37">
        <f t="shared" si="16"/>
        <v>-21536.14</v>
      </c>
      <c r="E68" s="37">
        <f t="shared" si="16"/>
        <v>-27491.14</v>
      </c>
      <c r="F68" s="37">
        <f t="shared" si="16"/>
        <v>-20013.36</v>
      </c>
      <c r="G68" s="37">
        <f t="shared" si="16"/>
        <v>-29878.7</v>
      </c>
      <c r="H68" s="37">
        <f t="shared" si="16"/>
        <v>-14618.6</v>
      </c>
      <c r="I68" s="37">
        <f t="shared" si="16"/>
        <v>276025.24</v>
      </c>
      <c r="J68" s="37">
        <f t="shared" si="16"/>
        <v>554751.99</v>
      </c>
      <c r="K68" s="37">
        <f t="shared" ref="K68:K74" si="17">SUM(B68:J68)</f>
        <v>680722.69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7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7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7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7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7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7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ref="K76:K90" si="18">SUM(B76:J76)</f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8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8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8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8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50">
        <v>320000</v>
      </c>
      <c r="J81" s="50">
        <v>580000</v>
      </c>
      <c r="K81" s="50">
        <f t="shared" si="18"/>
        <v>900000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8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8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8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8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8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8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8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8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8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-11750.94</v>
      </c>
      <c r="F92" s="20">
        <v>0</v>
      </c>
      <c r="G92" s="20">
        <v>0</v>
      </c>
      <c r="H92" s="20">
        <v>0</v>
      </c>
      <c r="I92" s="50">
        <v>-6854.05</v>
      </c>
      <c r="J92" s="50">
        <v>-13653.3</v>
      </c>
      <c r="K92" s="50">
        <f>SUM(B92:J92)</f>
        <v>-32258.29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99" si="19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9"/>
        <v>0</v>
      </c>
      <c r="L95" s="57"/>
    </row>
    <row r="96" spans="1:12" ht="18.75" customHeight="1">
      <c r="A96" s="16" t="s">
        <v>92</v>
      </c>
      <c r="B96" s="25">
        <f t="shared" ref="B96:J96" si="20">+B97+B98</f>
        <v>1154052.5200000003</v>
      </c>
      <c r="C96" s="25">
        <f t="shared" si="20"/>
        <v>1877732.9999999995</v>
      </c>
      <c r="D96" s="25">
        <f t="shared" si="20"/>
        <v>2161461.04</v>
      </c>
      <c r="E96" s="25">
        <f t="shared" si="20"/>
        <v>1117547.03</v>
      </c>
      <c r="F96" s="25">
        <f t="shared" si="20"/>
        <v>1673852.2599999998</v>
      </c>
      <c r="G96" s="25">
        <f t="shared" si="20"/>
        <v>2244024.12</v>
      </c>
      <c r="H96" s="25">
        <f t="shared" si="20"/>
        <v>1196510.53</v>
      </c>
      <c r="I96" s="25">
        <f t="shared" si="20"/>
        <v>783514.58</v>
      </c>
      <c r="J96" s="25">
        <f t="shared" si="20"/>
        <v>1259138.1399999999</v>
      </c>
      <c r="K96" s="50">
        <f t="shared" si="19"/>
        <v>13467833.219999999</v>
      </c>
      <c r="L96" s="57"/>
    </row>
    <row r="97" spans="1:13" ht="18.75" customHeight="1">
      <c r="A97" s="16" t="s">
        <v>91</v>
      </c>
      <c r="B97" s="25">
        <f t="shared" ref="B97:J97" si="21">+B48+B61+B68+B93</f>
        <v>1139042.1900000002</v>
      </c>
      <c r="C97" s="25">
        <f t="shared" si="21"/>
        <v>1857725.1099999996</v>
      </c>
      <c r="D97" s="25">
        <f t="shared" si="21"/>
        <v>2141192.19</v>
      </c>
      <c r="E97" s="25">
        <f t="shared" si="21"/>
        <v>1098660.51</v>
      </c>
      <c r="F97" s="25">
        <f t="shared" si="21"/>
        <v>1655443.5599999998</v>
      </c>
      <c r="G97" s="25">
        <f t="shared" si="21"/>
        <v>2219083.16</v>
      </c>
      <c r="H97" s="25">
        <f t="shared" si="21"/>
        <v>1181060.67</v>
      </c>
      <c r="I97" s="25">
        <f t="shared" si="21"/>
        <v>783514.58</v>
      </c>
      <c r="J97" s="25">
        <f t="shared" si="21"/>
        <v>1247551.23</v>
      </c>
      <c r="K97" s="50">
        <f t="shared" si="19"/>
        <v>13323273.199999999</v>
      </c>
      <c r="L97" s="57"/>
    </row>
    <row r="98" spans="1:13" ht="18" customHeight="1">
      <c r="A98" s="16" t="s">
        <v>95</v>
      </c>
      <c r="B98" s="25">
        <f t="shared" ref="B98:J98" si="22">IF(+B56+B94+B99&lt;0,0,(B56+B94+B99))</f>
        <v>15010.33</v>
      </c>
      <c r="C98" s="25">
        <f t="shared" si="22"/>
        <v>20007.89</v>
      </c>
      <c r="D98" s="25">
        <f t="shared" si="22"/>
        <v>20268.849999999999</v>
      </c>
      <c r="E98" s="25">
        <f t="shared" si="22"/>
        <v>18886.52</v>
      </c>
      <c r="F98" s="25">
        <f t="shared" si="22"/>
        <v>18408.7</v>
      </c>
      <c r="G98" s="25">
        <f t="shared" si="22"/>
        <v>24940.959999999999</v>
      </c>
      <c r="H98" s="25">
        <f t="shared" si="22"/>
        <v>15449.86</v>
      </c>
      <c r="I98" s="20">
        <f t="shared" si="22"/>
        <v>0</v>
      </c>
      <c r="J98" s="25">
        <f t="shared" si="22"/>
        <v>11586.91</v>
      </c>
      <c r="K98" s="50">
        <f t="shared" si="19"/>
        <v>144560.01999999999</v>
      </c>
    </row>
    <row r="99" spans="1:13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19"/>
        <v>0</v>
      </c>
      <c r="M99" s="64"/>
    </row>
    <row r="100" spans="1:13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3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3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3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3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13467833.210000003</v>
      </c>
    </row>
    <row r="105" spans="1:13" ht="18.75" customHeight="1">
      <c r="A105" s="27" t="s">
        <v>79</v>
      </c>
      <c r="B105" s="28">
        <v>137530.21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ref="K105:K122" si="23">SUM(B105:J105)</f>
        <v>137530.21</v>
      </c>
    </row>
    <row r="106" spans="1:13" ht="18.75" customHeight="1">
      <c r="A106" s="27" t="s">
        <v>80</v>
      </c>
      <c r="B106" s="28">
        <v>1016522.31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3"/>
        <v>1016522.31</v>
      </c>
    </row>
    <row r="107" spans="1:13" ht="18.75" customHeight="1">
      <c r="A107" s="27" t="s">
        <v>81</v>
      </c>
      <c r="B107" s="42">
        <v>0</v>
      </c>
      <c r="C107" s="28">
        <f>+C96</f>
        <v>1877732.9999999995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3"/>
        <v>1877732.9999999995</v>
      </c>
    </row>
    <row r="108" spans="1:13" ht="18.75" customHeight="1">
      <c r="A108" s="27" t="s">
        <v>82</v>
      </c>
      <c r="B108" s="42">
        <v>0</v>
      </c>
      <c r="C108" s="42">
        <v>0</v>
      </c>
      <c r="D108" s="28">
        <f>+D96</f>
        <v>2161461.04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3"/>
        <v>2161461.04</v>
      </c>
    </row>
    <row r="109" spans="1:13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1117547.03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3"/>
        <v>1117547.03</v>
      </c>
    </row>
    <row r="110" spans="1:13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207954.9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3"/>
        <v>207954.9</v>
      </c>
    </row>
    <row r="111" spans="1:13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292392.40000000002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3"/>
        <v>292392.40000000002</v>
      </c>
    </row>
    <row r="112" spans="1:13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423163.41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3"/>
        <v>423163.41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750341.55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3"/>
        <v>750341.55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639449.26</v>
      </c>
      <c r="H114" s="42">
        <v>0</v>
      </c>
      <c r="I114" s="42">
        <v>0</v>
      </c>
      <c r="J114" s="42">
        <v>0</v>
      </c>
      <c r="K114" s="43">
        <f t="shared" si="23"/>
        <v>639449.26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52153.86</v>
      </c>
      <c r="H115" s="42">
        <v>0</v>
      </c>
      <c r="I115" s="42">
        <v>0</v>
      </c>
      <c r="J115" s="42">
        <v>0</v>
      </c>
      <c r="K115" s="43">
        <f t="shared" si="23"/>
        <v>52153.86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363744.29</v>
      </c>
      <c r="H116" s="42">
        <v>0</v>
      </c>
      <c r="I116" s="42">
        <v>0</v>
      </c>
      <c r="J116" s="42">
        <v>0</v>
      </c>
      <c r="K116" s="43">
        <f t="shared" si="23"/>
        <v>363744.29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323890.8</v>
      </c>
      <c r="H117" s="42">
        <v>0</v>
      </c>
      <c r="I117" s="42">
        <v>0</v>
      </c>
      <c r="J117" s="42">
        <v>0</v>
      </c>
      <c r="K117" s="43">
        <f t="shared" si="23"/>
        <v>323890.8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864785.9</v>
      </c>
      <c r="H118" s="42">
        <v>0</v>
      </c>
      <c r="I118" s="42">
        <v>0</v>
      </c>
      <c r="J118" s="42">
        <v>0</v>
      </c>
      <c r="K118" s="43">
        <f t="shared" si="23"/>
        <v>864785.9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431310.63</v>
      </c>
      <c r="I119" s="42">
        <v>0</v>
      </c>
      <c r="J119" s="42">
        <v>0</v>
      </c>
      <c r="K119" s="43">
        <f t="shared" si="23"/>
        <v>431310.63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765199.9</v>
      </c>
      <c r="I120" s="42">
        <v>0</v>
      </c>
      <c r="J120" s="42">
        <v>0</v>
      </c>
      <c r="K120" s="43">
        <f t="shared" si="23"/>
        <v>765199.9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783514.58</v>
      </c>
      <c r="J121" s="42">
        <v>0</v>
      </c>
      <c r="K121" s="43">
        <f t="shared" si="23"/>
        <v>783514.58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1259138.1399999999</v>
      </c>
      <c r="K122" s="46">
        <f t="shared" si="23"/>
        <v>1259138.1399999999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opLeftCell="A109" zoomScaleNormal="100" zoomScaleSheetLayoutView="70" workbookViewId="0">
      <selection activeCell="A109" sqref="A109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3" ht="21">
      <c r="A2" s="68" t="s">
        <v>152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9" t="s">
        <v>15</v>
      </c>
      <c r="B4" s="70" t="s">
        <v>118</v>
      </c>
      <c r="C4" s="71"/>
      <c r="D4" s="71"/>
      <c r="E4" s="71"/>
      <c r="F4" s="71"/>
      <c r="G4" s="71"/>
      <c r="H4" s="71"/>
      <c r="I4" s="71"/>
      <c r="J4" s="72"/>
      <c r="K4" s="73" t="s">
        <v>16</v>
      </c>
    </row>
    <row r="5" spans="1:13" ht="38.25">
      <c r="A5" s="69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4" t="s">
        <v>117</v>
      </c>
      <c r="J5" s="74" t="s">
        <v>116</v>
      </c>
      <c r="K5" s="69"/>
    </row>
    <row r="6" spans="1:13" ht="18.75" customHeight="1">
      <c r="A6" s="6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5"/>
      <c r="J6" s="75"/>
      <c r="K6" s="69"/>
    </row>
    <row r="7" spans="1:13" ht="17.25" customHeight="1">
      <c r="A7" s="8" t="s">
        <v>30</v>
      </c>
      <c r="B7" s="9">
        <f t="shared" ref="B7:K7" si="0">+B8+B20+B24+B27</f>
        <v>608212</v>
      </c>
      <c r="C7" s="9">
        <f t="shared" si="0"/>
        <v>809356</v>
      </c>
      <c r="D7" s="9">
        <f t="shared" si="0"/>
        <v>804721</v>
      </c>
      <c r="E7" s="9">
        <f t="shared" si="0"/>
        <v>565397</v>
      </c>
      <c r="F7" s="9">
        <f t="shared" si="0"/>
        <v>805438</v>
      </c>
      <c r="G7" s="9">
        <f t="shared" si="0"/>
        <v>1214825</v>
      </c>
      <c r="H7" s="9">
        <f t="shared" si="0"/>
        <v>578088</v>
      </c>
      <c r="I7" s="9">
        <f t="shared" si="0"/>
        <v>127025</v>
      </c>
      <c r="J7" s="9">
        <f t="shared" si="0"/>
        <v>299891</v>
      </c>
      <c r="K7" s="9">
        <f t="shared" si="0"/>
        <v>5812953</v>
      </c>
      <c r="L7" s="55"/>
    </row>
    <row r="8" spans="1:13" ht="17.25" customHeight="1">
      <c r="A8" s="10" t="s">
        <v>125</v>
      </c>
      <c r="B8" s="11">
        <f t="shared" ref="B8:J8" si="1">B9+B12+B16</f>
        <v>362719</v>
      </c>
      <c r="C8" s="11">
        <f t="shared" si="1"/>
        <v>493921</v>
      </c>
      <c r="D8" s="11">
        <f t="shared" si="1"/>
        <v>459346</v>
      </c>
      <c r="E8" s="11">
        <f t="shared" si="1"/>
        <v>336612</v>
      </c>
      <c r="F8" s="11">
        <f t="shared" si="1"/>
        <v>454927</v>
      </c>
      <c r="G8" s="11">
        <f t="shared" si="1"/>
        <v>660750</v>
      </c>
      <c r="H8" s="11">
        <f t="shared" si="1"/>
        <v>358326</v>
      </c>
      <c r="I8" s="11">
        <f t="shared" si="1"/>
        <v>69985</v>
      </c>
      <c r="J8" s="11">
        <f t="shared" si="1"/>
        <v>168778</v>
      </c>
      <c r="K8" s="11">
        <f t="shared" ref="K8:K27" si="2">SUM(B8:J8)</f>
        <v>3365364</v>
      </c>
    </row>
    <row r="9" spans="1:13" ht="17.25" customHeight="1">
      <c r="A9" s="15" t="s">
        <v>17</v>
      </c>
      <c r="B9" s="13">
        <f t="shared" ref="B9:J9" si="3">+B10+B11</f>
        <v>54021</v>
      </c>
      <c r="C9" s="13">
        <f t="shared" si="3"/>
        <v>74258</v>
      </c>
      <c r="D9" s="13">
        <f t="shared" si="3"/>
        <v>62353</v>
      </c>
      <c r="E9" s="13">
        <f t="shared" si="3"/>
        <v>48212</v>
      </c>
      <c r="F9" s="13">
        <f t="shared" si="3"/>
        <v>58753</v>
      </c>
      <c r="G9" s="13">
        <f t="shared" si="3"/>
        <v>66925</v>
      </c>
      <c r="H9" s="13">
        <f t="shared" si="3"/>
        <v>64357</v>
      </c>
      <c r="I9" s="13">
        <f t="shared" si="3"/>
        <v>12199</v>
      </c>
      <c r="J9" s="13">
        <f t="shared" si="3"/>
        <v>20089</v>
      </c>
      <c r="K9" s="11">
        <f t="shared" si="2"/>
        <v>461167</v>
      </c>
    </row>
    <row r="10" spans="1:13" ht="17.25" customHeight="1">
      <c r="A10" s="31" t="s">
        <v>18</v>
      </c>
      <c r="B10" s="13">
        <v>54021</v>
      </c>
      <c r="C10" s="13">
        <v>74258</v>
      </c>
      <c r="D10" s="13">
        <v>62353</v>
      </c>
      <c r="E10" s="13">
        <v>48212</v>
      </c>
      <c r="F10" s="13">
        <v>58753</v>
      </c>
      <c r="G10" s="13">
        <v>66925</v>
      </c>
      <c r="H10" s="13">
        <v>64357</v>
      </c>
      <c r="I10" s="13">
        <v>12199</v>
      </c>
      <c r="J10" s="13">
        <v>20089</v>
      </c>
      <c r="K10" s="11">
        <f t="shared" si="2"/>
        <v>461167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 t="shared" si="2"/>
        <v>0</v>
      </c>
    </row>
    <row r="12" spans="1:13" ht="17.25" customHeight="1">
      <c r="A12" s="15" t="s">
        <v>31</v>
      </c>
      <c r="B12" s="17">
        <f t="shared" ref="B12:J12" si="4">SUM(B13:B15)</f>
        <v>305883</v>
      </c>
      <c r="C12" s="17">
        <f t="shared" si="4"/>
        <v>415446</v>
      </c>
      <c r="D12" s="17">
        <f t="shared" si="4"/>
        <v>393423</v>
      </c>
      <c r="E12" s="17">
        <f t="shared" si="4"/>
        <v>285660</v>
      </c>
      <c r="F12" s="17">
        <f t="shared" si="4"/>
        <v>392294</v>
      </c>
      <c r="G12" s="17">
        <f t="shared" si="4"/>
        <v>587934</v>
      </c>
      <c r="H12" s="17">
        <f t="shared" si="4"/>
        <v>290926</v>
      </c>
      <c r="I12" s="17">
        <f t="shared" si="4"/>
        <v>57077</v>
      </c>
      <c r="J12" s="17">
        <f t="shared" si="4"/>
        <v>147446</v>
      </c>
      <c r="K12" s="11">
        <f t="shared" si="2"/>
        <v>2876089</v>
      </c>
    </row>
    <row r="13" spans="1:13" ht="17.25" customHeight="1">
      <c r="A13" s="14" t="s">
        <v>20</v>
      </c>
      <c r="B13" s="13">
        <v>149210</v>
      </c>
      <c r="C13" s="13">
        <v>214565</v>
      </c>
      <c r="D13" s="13">
        <v>209230</v>
      </c>
      <c r="E13" s="13">
        <v>147814</v>
      </c>
      <c r="F13" s="13">
        <v>202738</v>
      </c>
      <c r="G13" s="13">
        <v>291276</v>
      </c>
      <c r="H13" s="13">
        <v>140171</v>
      </c>
      <c r="I13" s="13">
        <v>31974</v>
      </c>
      <c r="J13" s="13">
        <v>78067</v>
      </c>
      <c r="K13" s="11">
        <f t="shared" si="2"/>
        <v>1465045</v>
      </c>
      <c r="L13" s="55"/>
      <c r="M13" s="56"/>
    </row>
    <row r="14" spans="1:13" ht="17.25" customHeight="1">
      <c r="A14" s="14" t="s">
        <v>21</v>
      </c>
      <c r="B14" s="13">
        <v>132419</v>
      </c>
      <c r="C14" s="13">
        <v>164292</v>
      </c>
      <c r="D14" s="13">
        <v>151814</v>
      </c>
      <c r="E14" s="13">
        <v>116738</v>
      </c>
      <c r="F14" s="13">
        <v>160788</v>
      </c>
      <c r="G14" s="13">
        <v>260860</v>
      </c>
      <c r="H14" s="13">
        <v>126285</v>
      </c>
      <c r="I14" s="13">
        <v>19879</v>
      </c>
      <c r="J14" s="13">
        <v>57315</v>
      </c>
      <c r="K14" s="11">
        <f t="shared" si="2"/>
        <v>1190390</v>
      </c>
      <c r="L14" s="55"/>
    </row>
    <row r="15" spans="1:13" ht="17.25" customHeight="1">
      <c r="A15" s="14" t="s">
        <v>22</v>
      </c>
      <c r="B15" s="13">
        <v>24254</v>
      </c>
      <c r="C15" s="13">
        <v>36589</v>
      </c>
      <c r="D15" s="13">
        <v>32379</v>
      </c>
      <c r="E15" s="13">
        <v>21108</v>
      </c>
      <c r="F15" s="13">
        <v>28768</v>
      </c>
      <c r="G15" s="13">
        <v>35798</v>
      </c>
      <c r="H15" s="13">
        <v>24470</v>
      </c>
      <c r="I15" s="13">
        <v>5224</v>
      </c>
      <c r="J15" s="13">
        <v>12064</v>
      </c>
      <c r="K15" s="11">
        <f t="shared" si="2"/>
        <v>220654</v>
      </c>
    </row>
    <row r="16" spans="1:13" ht="17.25" customHeight="1">
      <c r="A16" s="15" t="s">
        <v>121</v>
      </c>
      <c r="B16" s="13">
        <f t="shared" ref="B16:J16" si="5">B17+B18+B19</f>
        <v>2815</v>
      </c>
      <c r="C16" s="13">
        <f t="shared" si="5"/>
        <v>4217</v>
      </c>
      <c r="D16" s="13">
        <f t="shared" si="5"/>
        <v>3570</v>
      </c>
      <c r="E16" s="13">
        <f t="shared" si="5"/>
        <v>2740</v>
      </c>
      <c r="F16" s="13">
        <f t="shared" si="5"/>
        <v>3880</v>
      </c>
      <c r="G16" s="13">
        <f t="shared" si="5"/>
        <v>5891</v>
      </c>
      <c r="H16" s="13">
        <f t="shared" si="5"/>
        <v>3043</v>
      </c>
      <c r="I16" s="13">
        <f t="shared" si="5"/>
        <v>709</v>
      </c>
      <c r="J16" s="13">
        <f t="shared" si="5"/>
        <v>1243</v>
      </c>
      <c r="K16" s="11">
        <f t="shared" si="2"/>
        <v>28108</v>
      </c>
    </row>
    <row r="17" spans="1:12" ht="17.25" customHeight="1">
      <c r="A17" s="14" t="s">
        <v>122</v>
      </c>
      <c r="B17" s="13">
        <v>2356</v>
      </c>
      <c r="C17" s="13">
        <v>3643</v>
      </c>
      <c r="D17" s="13">
        <v>3038</v>
      </c>
      <c r="E17" s="13">
        <v>2362</v>
      </c>
      <c r="F17" s="13">
        <v>3297</v>
      </c>
      <c r="G17" s="13">
        <v>5128</v>
      </c>
      <c r="H17" s="13">
        <v>2651</v>
      </c>
      <c r="I17" s="13">
        <v>607</v>
      </c>
      <c r="J17" s="13">
        <v>1053</v>
      </c>
      <c r="K17" s="11">
        <f t="shared" si="2"/>
        <v>24135</v>
      </c>
    </row>
    <row r="18" spans="1:12" ht="17.25" customHeight="1">
      <c r="A18" s="14" t="s">
        <v>123</v>
      </c>
      <c r="B18" s="13">
        <v>37</v>
      </c>
      <c r="C18" s="13">
        <v>90</v>
      </c>
      <c r="D18" s="13">
        <v>66</v>
      </c>
      <c r="E18" s="13">
        <v>60</v>
      </c>
      <c r="F18" s="13">
        <v>100</v>
      </c>
      <c r="G18" s="13">
        <v>121</v>
      </c>
      <c r="H18" s="13">
        <v>46</v>
      </c>
      <c r="I18" s="13">
        <v>19</v>
      </c>
      <c r="J18" s="13">
        <v>22</v>
      </c>
      <c r="K18" s="11">
        <f t="shared" si="2"/>
        <v>561</v>
      </c>
    </row>
    <row r="19" spans="1:12" ht="17.25" customHeight="1">
      <c r="A19" s="14" t="s">
        <v>124</v>
      </c>
      <c r="B19" s="13">
        <v>422</v>
      </c>
      <c r="C19" s="13">
        <v>484</v>
      </c>
      <c r="D19" s="13">
        <v>466</v>
      </c>
      <c r="E19" s="13">
        <v>318</v>
      </c>
      <c r="F19" s="13">
        <v>483</v>
      </c>
      <c r="G19" s="13">
        <v>642</v>
      </c>
      <c r="H19" s="13">
        <v>346</v>
      </c>
      <c r="I19" s="13">
        <v>83</v>
      </c>
      <c r="J19" s="11">
        <v>168</v>
      </c>
      <c r="K19" s="11">
        <f t="shared" si="2"/>
        <v>3412</v>
      </c>
    </row>
    <row r="20" spans="1:12" ht="17.25" customHeight="1">
      <c r="A20" s="16" t="s">
        <v>23</v>
      </c>
      <c r="B20" s="11">
        <f t="shared" ref="B20:J20" si="6">+B21+B22+B23</f>
        <v>204423</v>
      </c>
      <c r="C20" s="11">
        <f t="shared" si="6"/>
        <v>249194</v>
      </c>
      <c r="D20" s="11">
        <f t="shared" si="6"/>
        <v>268274</v>
      </c>
      <c r="E20" s="11">
        <f t="shared" si="6"/>
        <v>180047</v>
      </c>
      <c r="F20" s="11">
        <f t="shared" si="6"/>
        <v>290405</v>
      </c>
      <c r="G20" s="11">
        <f t="shared" si="6"/>
        <v>491242</v>
      </c>
      <c r="H20" s="11">
        <f t="shared" si="6"/>
        <v>178123</v>
      </c>
      <c r="I20" s="11">
        <f t="shared" si="6"/>
        <v>42934</v>
      </c>
      <c r="J20" s="11">
        <f t="shared" si="6"/>
        <v>97310</v>
      </c>
      <c r="K20" s="11">
        <f t="shared" si="2"/>
        <v>2001952</v>
      </c>
    </row>
    <row r="21" spans="1:12" ht="17.25" customHeight="1">
      <c r="A21" s="12" t="s">
        <v>24</v>
      </c>
      <c r="B21" s="13">
        <v>114399</v>
      </c>
      <c r="C21" s="13">
        <v>151672</v>
      </c>
      <c r="D21" s="13">
        <v>164154</v>
      </c>
      <c r="E21" s="13">
        <v>107403</v>
      </c>
      <c r="F21" s="13">
        <v>171579</v>
      </c>
      <c r="G21" s="13">
        <v>273422</v>
      </c>
      <c r="H21" s="13">
        <v>105085</v>
      </c>
      <c r="I21" s="13">
        <v>27177</v>
      </c>
      <c r="J21" s="13">
        <v>58506</v>
      </c>
      <c r="K21" s="11">
        <f t="shared" si="2"/>
        <v>1173397</v>
      </c>
      <c r="L21" s="55"/>
    </row>
    <row r="22" spans="1:12" ht="17.25" customHeight="1">
      <c r="A22" s="12" t="s">
        <v>25</v>
      </c>
      <c r="B22" s="13">
        <v>76982</v>
      </c>
      <c r="C22" s="13">
        <v>81138</v>
      </c>
      <c r="D22" s="13">
        <v>87034</v>
      </c>
      <c r="E22" s="13">
        <v>62777</v>
      </c>
      <c r="F22" s="13">
        <v>102804</v>
      </c>
      <c r="G22" s="13">
        <v>193848</v>
      </c>
      <c r="H22" s="13">
        <v>62202</v>
      </c>
      <c r="I22" s="13">
        <v>12869</v>
      </c>
      <c r="J22" s="13">
        <v>32239</v>
      </c>
      <c r="K22" s="11">
        <f t="shared" si="2"/>
        <v>711893</v>
      </c>
      <c r="L22" s="55"/>
    </row>
    <row r="23" spans="1:12" ht="17.25" customHeight="1">
      <c r="A23" s="12" t="s">
        <v>26</v>
      </c>
      <c r="B23" s="13">
        <v>13042</v>
      </c>
      <c r="C23" s="13">
        <v>16384</v>
      </c>
      <c r="D23" s="13">
        <v>17086</v>
      </c>
      <c r="E23" s="13">
        <v>9867</v>
      </c>
      <c r="F23" s="13">
        <v>16022</v>
      </c>
      <c r="G23" s="13">
        <v>23972</v>
      </c>
      <c r="H23" s="13">
        <v>10836</v>
      </c>
      <c r="I23" s="13">
        <v>2888</v>
      </c>
      <c r="J23" s="13">
        <v>6565</v>
      </c>
      <c r="K23" s="11">
        <f t="shared" si="2"/>
        <v>116662</v>
      </c>
    </row>
    <row r="24" spans="1:12" ht="17.25" customHeight="1">
      <c r="A24" s="16" t="s">
        <v>27</v>
      </c>
      <c r="B24" s="13">
        <v>41070</v>
      </c>
      <c r="C24" s="13">
        <v>66241</v>
      </c>
      <c r="D24" s="13">
        <v>77101</v>
      </c>
      <c r="E24" s="13">
        <v>48738</v>
      </c>
      <c r="F24" s="13">
        <v>60106</v>
      </c>
      <c r="G24" s="13">
        <v>62833</v>
      </c>
      <c r="H24" s="13">
        <v>33492</v>
      </c>
      <c r="I24" s="13">
        <v>14106</v>
      </c>
      <c r="J24" s="13">
        <v>33803</v>
      </c>
      <c r="K24" s="11">
        <f t="shared" si="2"/>
        <v>437490</v>
      </c>
    </row>
    <row r="25" spans="1:12" ht="17.25" customHeight="1">
      <c r="A25" s="12" t="s">
        <v>28</v>
      </c>
      <c r="B25" s="13">
        <v>26285</v>
      </c>
      <c r="C25" s="13">
        <v>42394</v>
      </c>
      <c r="D25" s="13">
        <v>49345</v>
      </c>
      <c r="E25" s="13">
        <v>31192</v>
      </c>
      <c r="F25" s="13">
        <v>38468</v>
      </c>
      <c r="G25" s="13">
        <v>40213</v>
      </c>
      <c r="H25" s="13">
        <v>21435</v>
      </c>
      <c r="I25" s="13">
        <v>9028</v>
      </c>
      <c r="J25" s="13">
        <v>21634</v>
      </c>
      <c r="K25" s="11">
        <f t="shared" si="2"/>
        <v>279994</v>
      </c>
      <c r="L25" s="55"/>
    </row>
    <row r="26" spans="1:12" ht="17.25" customHeight="1">
      <c r="A26" s="12" t="s">
        <v>29</v>
      </c>
      <c r="B26" s="13">
        <v>14785</v>
      </c>
      <c r="C26" s="13">
        <v>23847</v>
      </c>
      <c r="D26" s="13">
        <v>27756</v>
      </c>
      <c r="E26" s="13">
        <v>17546</v>
      </c>
      <c r="F26" s="13">
        <v>21638</v>
      </c>
      <c r="G26" s="13">
        <v>22620</v>
      </c>
      <c r="H26" s="13">
        <v>12057</v>
      </c>
      <c r="I26" s="13">
        <v>5078</v>
      </c>
      <c r="J26" s="13">
        <v>12169</v>
      </c>
      <c r="K26" s="11">
        <f t="shared" si="2"/>
        <v>157496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8147</v>
      </c>
      <c r="I27" s="11">
        <v>0</v>
      </c>
      <c r="J27" s="11">
        <v>0</v>
      </c>
      <c r="K27" s="11">
        <f t="shared" si="2"/>
        <v>8147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 t="shared" ref="B29:J29" si="7">SUM(B30:B33)</f>
        <v>2.2709000000000001</v>
      </c>
      <c r="C29" s="34">
        <f t="shared" si="7"/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9595.06</v>
      </c>
      <c r="I35" s="20">
        <v>0</v>
      </c>
      <c r="J35" s="20">
        <v>0</v>
      </c>
      <c r="K35" s="24">
        <f>SUM(B35:J35)</f>
        <v>9595.06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5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 t="shared" si="8"/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 t="shared" ref="B47:J47" si="9">+B48+B56</f>
        <v>1396198.96</v>
      </c>
      <c r="C47" s="23">
        <f t="shared" si="9"/>
        <v>2116356.7199999997</v>
      </c>
      <c r="D47" s="23">
        <f t="shared" si="9"/>
        <v>2388240.86</v>
      </c>
      <c r="E47" s="23">
        <f t="shared" si="9"/>
        <v>1421071.08</v>
      </c>
      <c r="F47" s="23">
        <f t="shared" si="9"/>
        <v>1957581.23</v>
      </c>
      <c r="G47" s="23">
        <f t="shared" si="9"/>
        <v>2540965.02</v>
      </c>
      <c r="H47" s="23">
        <f t="shared" si="9"/>
        <v>1397888.3</v>
      </c>
      <c r="I47" s="23">
        <f t="shared" si="9"/>
        <v>535473.89</v>
      </c>
      <c r="J47" s="23">
        <f t="shared" si="9"/>
        <v>761164.46000000008</v>
      </c>
      <c r="K47" s="23">
        <f t="shared" ref="K47:K56" si="10">SUM(B47:J47)</f>
        <v>14514940.520000001</v>
      </c>
    </row>
    <row r="48" spans="1:11" ht="17.25" customHeight="1">
      <c r="A48" s="16" t="s">
        <v>48</v>
      </c>
      <c r="B48" s="24">
        <f t="shared" ref="B48:J48" si="11">SUM(B49:B55)</f>
        <v>1381188.63</v>
      </c>
      <c r="C48" s="24">
        <f t="shared" si="11"/>
        <v>2096348.8299999998</v>
      </c>
      <c r="D48" s="24">
        <f t="shared" si="11"/>
        <v>2367972.0099999998</v>
      </c>
      <c r="E48" s="24">
        <f t="shared" si="11"/>
        <v>1402184.56</v>
      </c>
      <c r="F48" s="24">
        <f t="shared" si="11"/>
        <v>1939172.53</v>
      </c>
      <c r="G48" s="24">
        <f t="shared" si="11"/>
        <v>2516024.06</v>
      </c>
      <c r="H48" s="24">
        <f t="shared" si="11"/>
        <v>1382438.44</v>
      </c>
      <c r="I48" s="24">
        <f t="shared" si="11"/>
        <v>535473.89</v>
      </c>
      <c r="J48" s="24">
        <f t="shared" si="11"/>
        <v>749577.55</v>
      </c>
      <c r="K48" s="24">
        <f t="shared" si="10"/>
        <v>14370380.5</v>
      </c>
    </row>
    <row r="49" spans="1:11" ht="17.25" customHeight="1">
      <c r="A49" s="36" t="s">
        <v>49</v>
      </c>
      <c r="B49" s="24">
        <f t="shared" ref="B49:J49" si="12">ROUND(B30*B7,2)</f>
        <v>1381188.63</v>
      </c>
      <c r="C49" s="24">
        <f t="shared" si="12"/>
        <v>2091699.65</v>
      </c>
      <c r="D49" s="24">
        <f t="shared" si="12"/>
        <v>2367972.0099999998</v>
      </c>
      <c r="E49" s="24">
        <f t="shared" si="12"/>
        <v>1402184.56</v>
      </c>
      <c r="F49" s="24">
        <f t="shared" si="12"/>
        <v>1939172.53</v>
      </c>
      <c r="G49" s="24">
        <f t="shared" si="12"/>
        <v>2516024.06</v>
      </c>
      <c r="H49" s="24">
        <f t="shared" si="12"/>
        <v>1372843.38</v>
      </c>
      <c r="I49" s="24">
        <f t="shared" si="12"/>
        <v>535473.89</v>
      </c>
      <c r="J49" s="24">
        <f t="shared" si="12"/>
        <v>749577.55</v>
      </c>
      <c r="K49" s="24">
        <f t="shared" si="10"/>
        <v>14356136.260000002</v>
      </c>
    </row>
    <row r="50" spans="1:11" ht="17.25" customHeight="1">
      <c r="A50" s="36" t="s">
        <v>50</v>
      </c>
      <c r="B50" s="20">
        <v>0</v>
      </c>
      <c r="C50" s="24">
        <f>ROUND(C31*C7,2)</f>
        <v>4649.18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0"/>
        <v>4649.18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0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9595.06</v>
      </c>
      <c r="I53" s="33">
        <f>+I35</f>
        <v>0</v>
      </c>
      <c r="J53" s="33">
        <f>+J35</f>
        <v>0</v>
      </c>
      <c r="K53" s="24">
        <f t="shared" si="10"/>
        <v>9595.06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0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0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20268.849999999999</v>
      </c>
      <c r="E56" s="38">
        <v>18886.52</v>
      </c>
      <c r="F56" s="38">
        <v>18408.7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0"/>
        <v>144560.01999999999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-245192.78000000003</v>
      </c>
      <c r="C60" s="37">
        <f t="shared" si="13"/>
        <v>-253153.13999999998</v>
      </c>
      <c r="D60" s="37">
        <f t="shared" si="13"/>
        <v>-238449.39</v>
      </c>
      <c r="E60" s="37">
        <f t="shared" si="13"/>
        <v>-281840.03000000003</v>
      </c>
      <c r="F60" s="37">
        <f t="shared" si="13"/>
        <v>-281859.83</v>
      </c>
      <c r="G60" s="37">
        <f t="shared" si="13"/>
        <v>-302605.57</v>
      </c>
      <c r="H60" s="37">
        <f t="shared" si="13"/>
        <v>-207689.60000000001</v>
      </c>
      <c r="I60" s="37">
        <f t="shared" si="13"/>
        <v>-80464.679999999993</v>
      </c>
      <c r="J60" s="37">
        <f t="shared" si="13"/>
        <v>-85486.55</v>
      </c>
      <c r="K60" s="37">
        <f>SUM(B60:J60)</f>
        <v>-1976741.5700000003</v>
      </c>
    </row>
    <row r="61" spans="1:11" ht="18.75" customHeight="1">
      <c r="A61" s="16" t="s">
        <v>83</v>
      </c>
      <c r="B61" s="37">
        <f t="shared" ref="B61:J61" si="14">B62+B63+B64+B65+B66+B67</f>
        <v>-230378.27000000002</v>
      </c>
      <c r="C61" s="37">
        <f t="shared" si="14"/>
        <v>-231451.05</v>
      </c>
      <c r="D61" s="37">
        <f t="shared" si="14"/>
        <v>-216913.25</v>
      </c>
      <c r="E61" s="37">
        <f t="shared" si="14"/>
        <v>-254304.94</v>
      </c>
      <c r="F61" s="37">
        <f t="shared" si="14"/>
        <v>-261846.47</v>
      </c>
      <c r="G61" s="37">
        <f t="shared" si="14"/>
        <v>-272726.87</v>
      </c>
      <c r="H61" s="37">
        <f t="shared" si="14"/>
        <v>-193071</v>
      </c>
      <c r="I61" s="37">
        <f t="shared" si="14"/>
        <v>-36597</v>
      </c>
      <c r="J61" s="37">
        <f t="shared" si="14"/>
        <v>-60267</v>
      </c>
      <c r="K61" s="37">
        <f>SUM(B61:J61)</f>
        <v>-1757555.85</v>
      </c>
    </row>
    <row r="62" spans="1:11" ht="18.75" customHeight="1">
      <c r="A62" s="12" t="s">
        <v>84</v>
      </c>
      <c r="B62" s="37">
        <f t="shared" ref="B62:J62" si="15">-ROUND(B9*$D$3,2)</f>
        <v>-162063</v>
      </c>
      <c r="C62" s="37">
        <f t="shared" si="15"/>
        <v>-222774</v>
      </c>
      <c r="D62" s="37">
        <f t="shared" si="15"/>
        <v>-187059</v>
      </c>
      <c r="E62" s="37">
        <f t="shared" si="15"/>
        <v>-144636</v>
      </c>
      <c r="F62" s="37">
        <f t="shared" si="15"/>
        <v>-176259</v>
      </c>
      <c r="G62" s="37">
        <f t="shared" si="15"/>
        <v>-200775</v>
      </c>
      <c r="H62" s="37">
        <f t="shared" si="15"/>
        <v>-193071</v>
      </c>
      <c r="I62" s="37">
        <f t="shared" si="15"/>
        <v>-36597</v>
      </c>
      <c r="J62" s="37">
        <f t="shared" si="15"/>
        <v>-60267</v>
      </c>
      <c r="K62" s="37">
        <f>SUM(B62:J62)</f>
        <v>-1383501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49">
        <v>-68315.27</v>
      </c>
      <c r="C66" s="49">
        <v>-8677.0499999999993</v>
      </c>
      <c r="D66" s="49">
        <v>-29854.25</v>
      </c>
      <c r="E66" s="49">
        <v>-109668.94</v>
      </c>
      <c r="F66" s="49">
        <v>-85587.47</v>
      </c>
      <c r="G66" s="49">
        <v>-71951.87</v>
      </c>
      <c r="H66" s="20">
        <v>0</v>
      </c>
      <c r="I66" s="20">
        <v>0</v>
      </c>
      <c r="J66" s="20">
        <v>0</v>
      </c>
      <c r="K66" s="37">
        <f>SUM(B66:J66)</f>
        <v>-374054.85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6">SUM(B69:B92)</f>
        <v>-14814.51</v>
      </c>
      <c r="C68" s="37">
        <f t="shared" si="16"/>
        <v>-21702.09</v>
      </c>
      <c r="D68" s="37">
        <f t="shared" si="16"/>
        <v>-21536.14</v>
      </c>
      <c r="E68" s="37">
        <f t="shared" si="16"/>
        <v>-27535.089999999997</v>
      </c>
      <c r="F68" s="37">
        <f t="shared" si="16"/>
        <v>-20013.36</v>
      </c>
      <c r="G68" s="37">
        <f t="shared" si="16"/>
        <v>-29878.7</v>
      </c>
      <c r="H68" s="37">
        <f t="shared" si="16"/>
        <v>-14618.6</v>
      </c>
      <c r="I68" s="37">
        <f t="shared" si="16"/>
        <v>-43867.68</v>
      </c>
      <c r="J68" s="37">
        <f t="shared" si="16"/>
        <v>-25219.55</v>
      </c>
      <c r="K68" s="37">
        <f t="shared" ref="K68:K74" si="17">SUM(B68:J68)</f>
        <v>-219185.71999999997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7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7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7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7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7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7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ref="K76:K90" si="18">SUM(B76:J76)</f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8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8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8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8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8"/>
        <v>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8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8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8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8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8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8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8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8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8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-11794.89</v>
      </c>
      <c r="F92" s="20">
        <v>0</v>
      </c>
      <c r="G92" s="20">
        <v>0</v>
      </c>
      <c r="H92" s="20">
        <v>0</v>
      </c>
      <c r="I92" s="50">
        <v>-6746.97</v>
      </c>
      <c r="J92" s="50">
        <v>-13624.84</v>
      </c>
      <c r="K92" s="50">
        <f>SUM(B92:J92)</f>
        <v>-32166.7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99" si="19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9"/>
        <v>0</v>
      </c>
      <c r="L95" s="57"/>
    </row>
    <row r="96" spans="1:12" ht="18.75" customHeight="1">
      <c r="A96" s="16" t="s">
        <v>92</v>
      </c>
      <c r="B96" s="25">
        <f t="shared" ref="B96:J96" si="20">+B97+B98</f>
        <v>1151006.18</v>
      </c>
      <c r="C96" s="25">
        <f t="shared" si="20"/>
        <v>1863203.5799999996</v>
      </c>
      <c r="D96" s="25">
        <f t="shared" si="20"/>
        <v>2149791.4699999997</v>
      </c>
      <c r="E96" s="25">
        <f t="shared" si="20"/>
        <v>1139231.05</v>
      </c>
      <c r="F96" s="25">
        <f t="shared" si="20"/>
        <v>1675721.4</v>
      </c>
      <c r="G96" s="25">
        <f t="shared" si="20"/>
        <v>2238359.4499999997</v>
      </c>
      <c r="H96" s="25">
        <f t="shared" si="20"/>
        <v>1190198.7</v>
      </c>
      <c r="I96" s="25">
        <f t="shared" si="20"/>
        <v>455009.21</v>
      </c>
      <c r="J96" s="25">
        <f t="shared" si="20"/>
        <v>675677.91</v>
      </c>
      <c r="K96" s="50">
        <f t="shared" si="19"/>
        <v>12538198.949999999</v>
      </c>
      <c r="L96" s="57"/>
    </row>
    <row r="97" spans="1:13" ht="18.75" customHeight="1">
      <c r="A97" s="16" t="s">
        <v>91</v>
      </c>
      <c r="B97" s="25">
        <f t="shared" ref="B97:J97" si="21">+B48+B61+B68+B93</f>
        <v>1135995.8499999999</v>
      </c>
      <c r="C97" s="25">
        <f t="shared" si="21"/>
        <v>1843195.6899999997</v>
      </c>
      <c r="D97" s="25">
        <f t="shared" si="21"/>
        <v>2129522.6199999996</v>
      </c>
      <c r="E97" s="25">
        <f t="shared" si="21"/>
        <v>1120344.53</v>
      </c>
      <c r="F97" s="25">
        <f t="shared" si="21"/>
        <v>1657312.7</v>
      </c>
      <c r="G97" s="25">
        <f t="shared" si="21"/>
        <v>2213418.4899999998</v>
      </c>
      <c r="H97" s="25">
        <f t="shared" si="21"/>
        <v>1174748.8399999999</v>
      </c>
      <c r="I97" s="25">
        <f t="shared" si="21"/>
        <v>455009.21</v>
      </c>
      <c r="J97" s="25">
        <f t="shared" si="21"/>
        <v>664091</v>
      </c>
      <c r="K97" s="50">
        <f t="shared" si="19"/>
        <v>12393638.93</v>
      </c>
      <c r="L97" s="57"/>
    </row>
    <row r="98" spans="1:13" ht="18" customHeight="1">
      <c r="A98" s="16" t="s">
        <v>95</v>
      </c>
      <c r="B98" s="25">
        <f t="shared" ref="B98:J98" si="22">IF(+B56+B94+B99&lt;0,0,(B56+B94+B99))</f>
        <v>15010.33</v>
      </c>
      <c r="C98" s="25">
        <f t="shared" si="22"/>
        <v>20007.89</v>
      </c>
      <c r="D98" s="25">
        <f t="shared" si="22"/>
        <v>20268.849999999999</v>
      </c>
      <c r="E98" s="25">
        <f t="shared" si="22"/>
        <v>18886.52</v>
      </c>
      <c r="F98" s="25">
        <f t="shared" si="22"/>
        <v>18408.7</v>
      </c>
      <c r="G98" s="25">
        <f t="shared" si="22"/>
        <v>24940.959999999999</v>
      </c>
      <c r="H98" s="25">
        <f t="shared" si="22"/>
        <v>15449.86</v>
      </c>
      <c r="I98" s="20">
        <f t="shared" si="22"/>
        <v>0</v>
      </c>
      <c r="J98" s="25">
        <f t="shared" si="22"/>
        <v>11586.91</v>
      </c>
      <c r="K98" s="50">
        <f t="shared" si="19"/>
        <v>144560.01999999999</v>
      </c>
    </row>
    <row r="99" spans="1:13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19"/>
        <v>0</v>
      </c>
      <c r="M99" s="64"/>
    </row>
    <row r="100" spans="1:13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3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3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3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3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12538198.950000001</v>
      </c>
    </row>
    <row r="105" spans="1:13" ht="18.75" customHeight="1">
      <c r="A105" s="27" t="s">
        <v>79</v>
      </c>
      <c r="B105" s="28">
        <v>136826.6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ref="K105:K122" si="23">SUM(B105:J105)</f>
        <v>136826.6</v>
      </c>
    </row>
    <row r="106" spans="1:13" ht="18.75" customHeight="1">
      <c r="A106" s="27" t="s">
        <v>80</v>
      </c>
      <c r="B106" s="28">
        <v>1014179.58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3"/>
        <v>1014179.58</v>
      </c>
    </row>
    <row r="107" spans="1:13" ht="18.75" customHeight="1">
      <c r="A107" s="27" t="s">
        <v>81</v>
      </c>
      <c r="B107" s="42">
        <v>0</v>
      </c>
      <c r="C107" s="28">
        <f>+C96</f>
        <v>1863203.5799999996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3"/>
        <v>1863203.5799999996</v>
      </c>
    </row>
    <row r="108" spans="1:13" ht="18.75" customHeight="1">
      <c r="A108" s="27" t="s">
        <v>82</v>
      </c>
      <c r="B108" s="42">
        <v>0</v>
      </c>
      <c r="C108" s="42">
        <v>0</v>
      </c>
      <c r="D108" s="28">
        <f>+D96</f>
        <v>2149791.4699999997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3"/>
        <v>2149791.4699999997</v>
      </c>
    </row>
    <row r="109" spans="1:13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1139231.05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3"/>
        <v>1139231.05</v>
      </c>
    </row>
    <row r="110" spans="1:13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206198.46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3"/>
        <v>206198.46</v>
      </c>
    </row>
    <row r="111" spans="1:13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287250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3"/>
        <v>287250</v>
      </c>
    </row>
    <row r="112" spans="1:13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434573.26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3"/>
        <v>434573.26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747699.68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3"/>
        <v>747699.68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626538.34</v>
      </c>
      <c r="H114" s="42">
        <v>0</v>
      </c>
      <c r="I114" s="42">
        <v>0</v>
      </c>
      <c r="J114" s="42">
        <v>0</v>
      </c>
      <c r="K114" s="43">
        <f t="shared" si="23"/>
        <v>626538.34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52043.06</v>
      </c>
      <c r="H115" s="42">
        <v>0</v>
      </c>
      <c r="I115" s="42">
        <v>0</v>
      </c>
      <c r="J115" s="42">
        <v>0</v>
      </c>
      <c r="K115" s="43">
        <f t="shared" si="23"/>
        <v>52043.06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363507.65</v>
      </c>
      <c r="H116" s="42">
        <v>0</v>
      </c>
      <c r="I116" s="42">
        <v>0</v>
      </c>
      <c r="J116" s="42">
        <v>0</v>
      </c>
      <c r="K116" s="43">
        <f t="shared" si="23"/>
        <v>363507.65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323288.84000000003</v>
      </c>
      <c r="H117" s="42">
        <v>0</v>
      </c>
      <c r="I117" s="42">
        <v>0</v>
      </c>
      <c r="J117" s="42">
        <v>0</v>
      </c>
      <c r="K117" s="43">
        <f t="shared" si="23"/>
        <v>323288.84000000003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872981.56</v>
      </c>
      <c r="H118" s="42">
        <v>0</v>
      </c>
      <c r="I118" s="42">
        <v>0</v>
      </c>
      <c r="J118" s="42">
        <v>0</v>
      </c>
      <c r="K118" s="43">
        <f t="shared" si="23"/>
        <v>872981.56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422106.09</v>
      </c>
      <c r="I119" s="42">
        <v>0</v>
      </c>
      <c r="J119" s="42">
        <v>0</v>
      </c>
      <c r="K119" s="43">
        <f t="shared" si="23"/>
        <v>422106.09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768092.61</v>
      </c>
      <c r="I120" s="42">
        <v>0</v>
      </c>
      <c r="J120" s="42">
        <v>0</v>
      </c>
      <c r="K120" s="43">
        <f t="shared" si="23"/>
        <v>768092.61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455009.21</v>
      </c>
      <c r="J121" s="42">
        <v>0</v>
      </c>
      <c r="K121" s="43">
        <f t="shared" si="23"/>
        <v>455009.21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675677.91</v>
      </c>
      <c r="K122" s="46">
        <f t="shared" si="23"/>
        <v>675677.91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opLeftCell="A116" zoomScaleNormal="100" zoomScaleSheetLayoutView="70" workbookViewId="0">
      <selection activeCell="A124" sqref="A124:A127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6.625" style="1" bestFit="1" customWidth="1"/>
    <col min="13" max="13" width="10.125" style="1" bestFit="1" customWidth="1"/>
    <col min="14" max="16384" width="9" style="1"/>
  </cols>
  <sheetData>
    <row r="1" spans="1:13" ht="21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3" ht="21">
      <c r="A2" s="68" t="s">
        <v>160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9" t="s">
        <v>15</v>
      </c>
      <c r="B4" s="70" t="s">
        <v>118</v>
      </c>
      <c r="C4" s="71"/>
      <c r="D4" s="71"/>
      <c r="E4" s="71"/>
      <c r="F4" s="71"/>
      <c r="G4" s="71"/>
      <c r="H4" s="71"/>
      <c r="I4" s="71"/>
      <c r="J4" s="72"/>
      <c r="K4" s="73" t="s">
        <v>16</v>
      </c>
    </row>
    <row r="5" spans="1:13" ht="38.25">
      <c r="A5" s="69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4" t="s">
        <v>117</v>
      </c>
      <c r="J5" s="74" t="s">
        <v>116</v>
      </c>
      <c r="K5" s="69"/>
    </row>
    <row r="6" spans="1:13" ht="18.75" customHeight="1">
      <c r="A6" s="6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5"/>
      <c r="J6" s="75"/>
      <c r="K6" s="69"/>
    </row>
    <row r="7" spans="1:13" ht="17.25" customHeight="1">
      <c r="A7" s="8" t="s">
        <v>30</v>
      </c>
      <c r="B7" s="9">
        <f t="shared" ref="B7:K7" si="0">+B8+B20+B24+B27</f>
        <v>596674</v>
      </c>
      <c r="C7" s="9">
        <f t="shared" si="0"/>
        <v>613092</v>
      </c>
      <c r="D7" s="9">
        <f t="shared" si="0"/>
        <v>801495</v>
      </c>
      <c r="E7" s="9">
        <f t="shared" si="0"/>
        <v>558825</v>
      </c>
      <c r="F7" s="9">
        <f t="shared" si="0"/>
        <v>785453</v>
      </c>
      <c r="G7" s="9">
        <f t="shared" si="0"/>
        <v>1201440</v>
      </c>
      <c r="H7" s="9">
        <f t="shared" si="0"/>
        <v>576895</v>
      </c>
      <c r="I7" s="9">
        <f t="shared" si="0"/>
        <v>126736</v>
      </c>
      <c r="J7" s="9">
        <f t="shared" si="0"/>
        <v>298575</v>
      </c>
      <c r="K7" s="9">
        <f t="shared" si="0"/>
        <v>5559185</v>
      </c>
      <c r="L7" s="55"/>
    </row>
    <row r="8" spans="1:13" ht="17.25" customHeight="1">
      <c r="A8" s="10" t="s">
        <v>125</v>
      </c>
      <c r="B8" s="11">
        <f t="shared" ref="B8:J8" si="1">B9+B12+B16</f>
        <v>356581</v>
      </c>
      <c r="C8" s="11">
        <f t="shared" si="1"/>
        <v>377900</v>
      </c>
      <c r="D8" s="11">
        <f t="shared" si="1"/>
        <v>460140</v>
      </c>
      <c r="E8" s="11">
        <f t="shared" si="1"/>
        <v>334346</v>
      </c>
      <c r="F8" s="11">
        <f t="shared" si="1"/>
        <v>444904</v>
      </c>
      <c r="G8" s="11">
        <f t="shared" si="1"/>
        <v>656065</v>
      </c>
      <c r="H8" s="11">
        <f t="shared" si="1"/>
        <v>358546</v>
      </c>
      <c r="I8" s="11">
        <f t="shared" si="1"/>
        <v>69430</v>
      </c>
      <c r="J8" s="11">
        <f t="shared" si="1"/>
        <v>168716</v>
      </c>
      <c r="K8" s="11">
        <f t="shared" ref="K8:K27" si="2">SUM(B8:J8)</f>
        <v>3226628</v>
      </c>
    </row>
    <row r="9" spans="1:13" ht="17.25" customHeight="1">
      <c r="A9" s="15" t="s">
        <v>17</v>
      </c>
      <c r="B9" s="13">
        <f t="shared" ref="B9:J9" si="3">+B10+B11</f>
        <v>56019</v>
      </c>
      <c r="C9" s="13">
        <f t="shared" si="3"/>
        <v>56071</v>
      </c>
      <c r="D9" s="13">
        <f t="shared" si="3"/>
        <v>68273</v>
      </c>
      <c r="E9" s="13">
        <f t="shared" si="3"/>
        <v>50561</v>
      </c>
      <c r="F9" s="13">
        <f t="shared" si="3"/>
        <v>60710</v>
      </c>
      <c r="G9" s="13">
        <f t="shared" si="3"/>
        <v>68922</v>
      </c>
      <c r="H9" s="13">
        <f t="shared" si="3"/>
        <v>66516</v>
      </c>
      <c r="I9" s="13">
        <f t="shared" si="3"/>
        <v>12674</v>
      </c>
      <c r="J9" s="13">
        <f t="shared" si="3"/>
        <v>22137</v>
      </c>
      <c r="K9" s="11">
        <f t="shared" si="2"/>
        <v>461883</v>
      </c>
    </row>
    <row r="10" spans="1:13" ht="17.25" customHeight="1">
      <c r="A10" s="31" t="s">
        <v>18</v>
      </c>
      <c r="B10" s="13">
        <v>56019</v>
      </c>
      <c r="C10" s="13">
        <v>56071</v>
      </c>
      <c r="D10" s="13">
        <v>68273</v>
      </c>
      <c r="E10" s="13">
        <v>50561</v>
      </c>
      <c r="F10" s="13">
        <v>60710</v>
      </c>
      <c r="G10" s="13">
        <v>68922</v>
      </c>
      <c r="H10" s="13">
        <v>66516</v>
      </c>
      <c r="I10" s="13">
        <v>12674</v>
      </c>
      <c r="J10" s="13">
        <v>22137</v>
      </c>
      <c r="K10" s="11">
        <f t="shared" si="2"/>
        <v>461883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 t="shared" si="2"/>
        <v>0</v>
      </c>
    </row>
    <row r="12" spans="1:13" ht="17.25" customHeight="1">
      <c r="A12" s="15" t="s">
        <v>31</v>
      </c>
      <c r="B12" s="17">
        <f t="shared" ref="B12:J12" si="4">SUM(B13:B15)</f>
        <v>297832</v>
      </c>
      <c r="C12" s="17">
        <f t="shared" si="4"/>
        <v>318551</v>
      </c>
      <c r="D12" s="17">
        <f t="shared" si="4"/>
        <v>388344</v>
      </c>
      <c r="E12" s="17">
        <f t="shared" si="4"/>
        <v>281038</v>
      </c>
      <c r="F12" s="17">
        <f t="shared" si="4"/>
        <v>380331</v>
      </c>
      <c r="G12" s="17">
        <f t="shared" si="4"/>
        <v>581257</v>
      </c>
      <c r="H12" s="17">
        <f t="shared" si="4"/>
        <v>289082</v>
      </c>
      <c r="I12" s="17">
        <f t="shared" si="4"/>
        <v>56008</v>
      </c>
      <c r="J12" s="17">
        <f t="shared" si="4"/>
        <v>145333</v>
      </c>
      <c r="K12" s="11">
        <f t="shared" si="2"/>
        <v>2737776</v>
      </c>
    </row>
    <row r="13" spans="1:13" ht="17.25" customHeight="1">
      <c r="A13" s="14" t="s">
        <v>20</v>
      </c>
      <c r="B13" s="13">
        <v>146389</v>
      </c>
      <c r="C13" s="13">
        <v>164567</v>
      </c>
      <c r="D13" s="13">
        <v>208274</v>
      </c>
      <c r="E13" s="13">
        <v>146377</v>
      </c>
      <c r="F13" s="13">
        <v>198258</v>
      </c>
      <c r="G13" s="13">
        <v>291193</v>
      </c>
      <c r="H13" s="13">
        <v>139988</v>
      </c>
      <c r="I13" s="13">
        <v>31448</v>
      </c>
      <c r="J13" s="13">
        <v>77978</v>
      </c>
      <c r="K13" s="11">
        <f t="shared" si="2"/>
        <v>1404472</v>
      </c>
      <c r="L13" s="55"/>
      <c r="M13" s="56"/>
    </row>
    <row r="14" spans="1:13" ht="17.25" customHeight="1">
      <c r="A14" s="14" t="s">
        <v>21</v>
      </c>
      <c r="B14" s="13">
        <v>126943</v>
      </c>
      <c r="C14" s="13">
        <v>125859</v>
      </c>
      <c r="D14" s="13">
        <v>148384</v>
      </c>
      <c r="E14" s="13">
        <v>113397</v>
      </c>
      <c r="F14" s="13">
        <v>153799</v>
      </c>
      <c r="G14" s="13">
        <v>253590</v>
      </c>
      <c r="H14" s="13">
        <v>124235</v>
      </c>
      <c r="I14" s="13">
        <v>19399</v>
      </c>
      <c r="J14" s="13">
        <v>55398</v>
      </c>
      <c r="K14" s="11">
        <f t="shared" si="2"/>
        <v>1121004</v>
      </c>
      <c r="L14" s="55"/>
    </row>
    <row r="15" spans="1:13" ht="17.25" customHeight="1">
      <c r="A15" s="14" t="s">
        <v>22</v>
      </c>
      <c r="B15" s="13">
        <v>24500</v>
      </c>
      <c r="C15" s="13">
        <v>28125</v>
      </c>
      <c r="D15" s="13">
        <v>31686</v>
      </c>
      <c r="E15" s="13">
        <v>21264</v>
      </c>
      <c r="F15" s="13">
        <v>28274</v>
      </c>
      <c r="G15" s="13">
        <v>36474</v>
      </c>
      <c r="H15" s="13">
        <v>24859</v>
      </c>
      <c r="I15" s="13">
        <v>5161</v>
      </c>
      <c r="J15" s="13">
        <v>11957</v>
      </c>
      <c r="K15" s="11">
        <f t="shared" si="2"/>
        <v>212300</v>
      </c>
    </row>
    <row r="16" spans="1:13" ht="17.25" customHeight="1">
      <c r="A16" s="15" t="s">
        <v>121</v>
      </c>
      <c r="B16" s="13">
        <f t="shared" ref="B16:J16" si="5">B17+B18+B19</f>
        <v>2730</v>
      </c>
      <c r="C16" s="13">
        <f t="shared" si="5"/>
        <v>3278</v>
      </c>
      <c r="D16" s="13">
        <f t="shared" si="5"/>
        <v>3523</v>
      </c>
      <c r="E16" s="13">
        <f t="shared" si="5"/>
        <v>2747</v>
      </c>
      <c r="F16" s="13">
        <f t="shared" si="5"/>
        <v>3863</v>
      </c>
      <c r="G16" s="13">
        <f t="shared" si="5"/>
        <v>5886</v>
      </c>
      <c r="H16" s="13">
        <f t="shared" si="5"/>
        <v>2948</v>
      </c>
      <c r="I16" s="13">
        <f t="shared" si="5"/>
        <v>748</v>
      </c>
      <c r="J16" s="13">
        <f t="shared" si="5"/>
        <v>1246</v>
      </c>
      <c r="K16" s="11">
        <f t="shared" si="2"/>
        <v>26969</v>
      </c>
    </row>
    <row r="17" spans="1:12" ht="17.25" customHeight="1">
      <c r="A17" s="14" t="s">
        <v>122</v>
      </c>
      <c r="B17" s="13">
        <v>2298</v>
      </c>
      <c r="C17" s="13">
        <v>2800</v>
      </c>
      <c r="D17" s="13">
        <v>3011</v>
      </c>
      <c r="E17" s="13">
        <v>2331</v>
      </c>
      <c r="F17" s="13">
        <v>3240</v>
      </c>
      <c r="G17" s="13">
        <v>5040</v>
      </c>
      <c r="H17" s="13">
        <v>2541</v>
      </c>
      <c r="I17" s="13">
        <v>663</v>
      </c>
      <c r="J17" s="13">
        <v>1074</v>
      </c>
      <c r="K17" s="11">
        <f t="shared" si="2"/>
        <v>22998</v>
      </c>
    </row>
    <row r="18" spans="1:12" ht="17.25" customHeight="1">
      <c r="A18" s="14" t="s">
        <v>123</v>
      </c>
      <c r="B18" s="13">
        <v>42</v>
      </c>
      <c r="C18" s="13">
        <v>56</v>
      </c>
      <c r="D18" s="13">
        <v>73</v>
      </c>
      <c r="E18" s="13">
        <v>70</v>
      </c>
      <c r="F18" s="13">
        <v>105</v>
      </c>
      <c r="G18" s="13">
        <v>134</v>
      </c>
      <c r="H18" s="13">
        <v>38</v>
      </c>
      <c r="I18" s="13">
        <v>12</v>
      </c>
      <c r="J18" s="13">
        <v>20</v>
      </c>
      <c r="K18" s="11">
        <f t="shared" si="2"/>
        <v>550</v>
      </c>
    </row>
    <row r="19" spans="1:12" ht="17.25" customHeight="1">
      <c r="A19" s="14" t="s">
        <v>124</v>
      </c>
      <c r="B19" s="13">
        <v>390</v>
      </c>
      <c r="C19" s="13">
        <v>422</v>
      </c>
      <c r="D19" s="13">
        <v>439</v>
      </c>
      <c r="E19" s="13">
        <v>346</v>
      </c>
      <c r="F19" s="13">
        <v>518</v>
      </c>
      <c r="G19" s="13">
        <v>712</v>
      </c>
      <c r="H19" s="13">
        <v>369</v>
      </c>
      <c r="I19" s="13">
        <v>73</v>
      </c>
      <c r="J19" s="11">
        <v>152</v>
      </c>
      <c r="K19" s="11">
        <f t="shared" si="2"/>
        <v>3421</v>
      </c>
    </row>
    <row r="20" spans="1:12" ht="17.25" customHeight="1">
      <c r="A20" s="16" t="s">
        <v>23</v>
      </c>
      <c r="B20" s="11">
        <f t="shared" ref="B20:J20" si="6">+B21+B22+B23</f>
        <v>200048</v>
      </c>
      <c r="C20" s="11">
        <f t="shared" si="6"/>
        <v>190780</v>
      </c>
      <c r="D20" s="11">
        <f t="shared" si="6"/>
        <v>265021</v>
      </c>
      <c r="E20" s="11">
        <f t="shared" si="6"/>
        <v>177306</v>
      </c>
      <c r="F20" s="11">
        <f t="shared" si="6"/>
        <v>282852</v>
      </c>
      <c r="G20" s="11">
        <f t="shared" si="6"/>
        <v>483260</v>
      </c>
      <c r="H20" s="11">
        <f t="shared" si="6"/>
        <v>177013</v>
      </c>
      <c r="I20" s="11">
        <f t="shared" si="6"/>
        <v>42894</v>
      </c>
      <c r="J20" s="11">
        <f t="shared" si="6"/>
        <v>95879</v>
      </c>
      <c r="K20" s="11">
        <f t="shared" si="2"/>
        <v>1915053</v>
      </c>
    </row>
    <row r="21" spans="1:12" ht="17.25" customHeight="1">
      <c r="A21" s="12" t="s">
        <v>24</v>
      </c>
      <c r="B21" s="13">
        <v>113353</v>
      </c>
      <c r="C21" s="13">
        <v>116659</v>
      </c>
      <c r="D21" s="13">
        <v>164557</v>
      </c>
      <c r="E21" s="13">
        <v>107087</v>
      </c>
      <c r="F21" s="13">
        <v>169308</v>
      </c>
      <c r="G21" s="13">
        <v>271144</v>
      </c>
      <c r="H21" s="13">
        <v>105364</v>
      </c>
      <c r="I21" s="13">
        <v>27360</v>
      </c>
      <c r="J21" s="13">
        <v>58605</v>
      </c>
      <c r="K21" s="11">
        <f t="shared" si="2"/>
        <v>1133437</v>
      </c>
      <c r="L21" s="55"/>
    </row>
    <row r="22" spans="1:12" ht="17.25" customHeight="1">
      <c r="A22" s="12" t="s">
        <v>25</v>
      </c>
      <c r="B22" s="13">
        <v>73479</v>
      </c>
      <c r="C22" s="13">
        <v>61104</v>
      </c>
      <c r="D22" s="13">
        <v>83621</v>
      </c>
      <c r="E22" s="13">
        <v>60248</v>
      </c>
      <c r="F22" s="13">
        <v>97521</v>
      </c>
      <c r="G22" s="13">
        <v>187627</v>
      </c>
      <c r="H22" s="13">
        <v>60470</v>
      </c>
      <c r="I22" s="13">
        <v>12641</v>
      </c>
      <c r="J22" s="13">
        <v>30661</v>
      </c>
      <c r="K22" s="11">
        <f t="shared" si="2"/>
        <v>667372</v>
      </c>
      <c r="L22" s="55"/>
    </row>
    <row r="23" spans="1:12" ht="17.25" customHeight="1">
      <c r="A23" s="12" t="s">
        <v>26</v>
      </c>
      <c r="B23" s="13">
        <v>13216</v>
      </c>
      <c r="C23" s="13">
        <v>13017</v>
      </c>
      <c r="D23" s="13">
        <v>16843</v>
      </c>
      <c r="E23" s="13">
        <v>9971</v>
      </c>
      <c r="F23" s="13">
        <v>16023</v>
      </c>
      <c r="G23" s="13">
        <v>24489</v>
      </c>
      <c r="H23" s="13">
        <v>11179</v>
      </c>
      <c r="I23" s="13">
        <v>2893</v>
      </c>
      <c r="J23" s="13">
        <v>6613</v>
      </c>
      <c r="K23" s="11">
        <f t="shared" si="2"/>
        <v>114244</v>
      </c>
    </row>
    <row r="24" spans="1:12" ht="17.25" customHeight="1">
      <c r="A24" s="16" t="s">
        <v>27</v>
      </c>
      <c r="B24" s="13">
        <v>40045</v>
      </c>
      <c r="C24" s="13">
        <v>44412</v>
      </c>
      <c r="D24" s="13">
        <v>76334</v>
      </c>
      <c r="E24" s="13">
        <v>47173</v>
      </c>
      <c r="F24" s="13">
        <v>57697</v>
      </c>
      <c r="G24" s="13">
        <v>62115</v>
      </c>
      <c r="H24" s="13">
        <v>33000</v>
      </c>
      <c r="I24" s="13">
        <v>14412</v>
      </c>
      <c r="J24" s="13">
        <v>33980</v>
      </c>
      <c r="K24" s="11">
        <f t="shared" si="2"/>
        <v>409168</v>
      </c>
    </row>
    <row r="25" spans="1:12" ht="17.25" customHeight="1">
      <c r="A25" s="12" t="s">
        <v>28</v>
      </c>
      <c r="B25" s="13">
        <v>25629</v>
      </c>
      <c r="C25" s="13">
        <v>28424</v>
      </c>
      <c r="D25" s="13">
        <v>48854</v>
      </c>
      <c r="E25" s="13">
        <v>30191</v>
      </c>
      <c r="F25" s="13">
        <v>36926</v>
      </c>
      <c r="G25" s="13">
        <v>39754</v>
      </c>
      <c r="H25" s="13">
        <v>21120</v>
      </c>
      <c r="I25" s="13">
        <v>9224</v>
      </c>
      <c r="J25" s="13">
        <v>21747</v>
      </c>
      <c r="K25" s="11">
        <f t="shared" si="2"/>
        <v>261869</v>
      </c>
      <c r="L25" s="55"/>
    </row>
    <row r="26" spans="1:12" ht="17.25" customHeight="1">
      <c r="A26" s="12" t="s">
        <v>29</v>
      </c>
      <c r="B26" s="13">
        <v>14416</v>
      </c>
      <c r="C26" s="13">
        <v>15988</v>
      </c>
      <c r="D26" s="13">
        <v>27480</v>
      </c>
      <c r="E26" s="13">
        <v>16982</v>
      </c>
      <c r="F26" s="13">
        <v>20771</v>
      </c>
      <c r="G26" s="13">
        <v>22361</v>
      </c>
      <c r="H26" s="13">
        <v>11880</v>
      </c>
      <c r="I26" s="13">
        <v>5188</v>
      </c>
      <c r="J26" s="13">
        <v>12233</v>
      </c>
      <c r="K26" s="11">
        <f t="shared" si="2"/>
        <v>147299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8336</v>
      </c>
      <c r="I27" s="11">
        <v>0</v>
      </c>
      <c r="J27" s="11">
        <v>0</v>
      </c>
      <c r="K27" s="11">
        <f t="shared" si="2"/>
        <v>8336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 t="shared" ref="B29:J29" si="7">SUM(B30:B33)</f>
        <v>2.2709000000000001</v>
      </c>
      <c r="C29" s="34">
        <f t="shared" si="7"/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2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2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2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9146.23</v>
      </c>
      <c r="I35" s="20">
        <v>0</v>
      </c>
      <c r="J35" s="20">
        <v>0</v>
      </c>
      <c r="K35" s="24">
        <f>SUM(B35:J35)</f>
        <v>9146.23</v>
      </c>
    </row>
    <row r="36" spans="1:12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2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2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2" ht="17.25" customHeight="1">
      <c r="A39" s="2" t="s">
        <v>40</v>
      </c>
      <c r="B39" s="24">
        <f>+B40+B43</f>
        <v>24463.42</v>
      </c>
      <c r="C39" s="24">
        <f t="shared" ref="C39:H39" si="8">+C40+C43</f>
        <v>31830.29</v>
      </c>
      <c r="D39" s="24">
        <f t="shared" si="8"/>
        <v>36284.720000000001</v>
      </c>
      <c r="E39" s="24">
        <f t="shared" si="8"/>
        <v>19603.78</v>
      </c>
      <c r="F39" s="24">
        <f t="shared" si="8"/>
        <v>30567.39</v>
      </c>
      <c r="G39" s="24">
        <f t="shared" si="8"/>
        <v>40483.39</v>
      </c>
      <c r="H39" s="24">
        <f t="shared" si="8"/>
        <v>22286.43</v>
      </c>
      <c r="I39" s="20">
        <v>0</v>
      </c>
      <c r="J39" s="20">
        <v>0</v>
      </c>
      <c r="K39" s="24">
        <f>SUM(B39:J39)</f>
        <v>205519.41999999998</v>
      </c>
    </row>
    <row r="40" spans="1:12" ht="17.25" customHeight="1">
      <c r="A40" s="16" t="s">
        <v>41</v>
      </c>
      <c r="B40" s="24">
        <v>24463.42</v>
      </c>
      <c r="C40" s="24">
        <v>31830.29</v>
      </c>
      <c r="D40" s="24">
        <v>36284.720000000001</v>
      </c>
      <c r="E40" s="24">
        <v>19603.78</v>
      </c>
      <c r="F40" s="24">
        <v>30567.39</v>
      </c>
      <c r="G40" s="24">
        <v>39320.21</v>
      </c>
      <c r="H40" s="24">
        <v>22286.43</v>
      </c>
      <c r="I40" s="20">
        <v>0</v>
      </c>
      <c r="J40" s="20">
        <v>0</v>
      </c>
      <c r="K40" s="24">
        <f>SUM(B40:J40)</f>
        <v>204356.23999999996</v>
      </c>
    </row>
    <row r="41" spans="1:12" ht="17.25" customHeight="1">
      <c r="A41" s="12" t="s">
        <v>42</v>
      </c>
      <c r="B41" s="11">
        <v>936</v>
      </c>
      <c r="C41" s="11">
        <v>1268</v>
      </c>
      <c r="D41" s="11">
        <v>1328</v>
      </c>
      <c r="E41" s="11">
        <v>795</v>
      </c>
      <c r="F41" s="11">
        <v>1217</v>
      </c>
      <c r="G41" s="11">
        <v>1570</v>
      </c>
      <c r="H41" s="11">
        <v>832</v>
      </c>
      <c r="I41" s="20">
        <v>0</v>
      </c>
      <c r="J41" s="20">
        <v>0</v>
      </c>
      <c r="K41" s="65">
        <f>SUM(B41:J41)</f>
        <v>7946</v>
      </c>
    </row>
    <row r="42" spans="1:12" ht="17.25" customHeight="1">
      <c r="A42" s="12" t="s">
        <v>43</v>
      </c>
      <c r="B42" s="24">
        <v>26.14</v>
      </c>
      <c r="C42" s="24">
        <v>25.1</v>
      </c>
      <c r="D42" s="24">
        <v>27.32</v>
      </c>
      <c r="E42" s="24">
        <v>24.66</v>
      </c>
      <c r="F42" s="24">
        <v>25.12</v>
      </c>
      <c r="G42" s="24">
        <v>25.04</v>
      </c>
      <c r="H42" s="24">
        <v>26.79</v>
      </c>
      <c r="I42" s="20">
        <v>0</v>
      </c>
      <c r="J42" s="20">
        <v>0</v>
      </c>
      <c r="K42" s="24">
        <v>25.72</v>
      </c>
      <c r="L42" s="64"/>
    </row>
    <row r="43" spans="1:12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4">
        <v>1163.18</v>
      </c>
      <c r="H43" s="20">
        <v>0</v>
      </c>
      <c r="I43" s="20">
        <v>0</v>
      </c>
      <c r="J43" s="20">
        <v>0</v>
      </c>
      <c r="K43" s="24">
        <f>SUM(B43:J43)</f>
        <v>1163.18</v>
      </c>
    </row>
    <row r="44" spans="1:12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65">
        <v>19</v>
      </c>
      <c r="H44" s="20">
        <v>0</v>
      </c>
      <c r="I44" s="20">
        <v>0</v>
      </c>
      <c r="J44" s="20">
        <v>0</v>
      </c>
      <c r="K44" s="65">
        <f>SUM(B44:J44)</f>
        <v>19</v>
      </c>
    </row>
    <row r="45" spans="1:12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4">
        <v>61.22</v>
      </c>
      <c r="H45" s="20">
        <v>0</v>
      </c>
      <c r="I45" s="20">
        <v>0</v>
      </c>
      <c r="J45" s="20">
        <v>0</v>
      </c>
      <c r="K45" s="24">
        <f>SUM(B45:J45)</f>
        <v>61.22</v>
      </c>
    </row>
    <row r="46" spans="1:12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2" ht="17.25" customHeight="1">
      <c r="A47" s="22" t="s">
        <v>47</v>
      </c>
      <c r="B47" s="23">
        <f t="shared" ref="B47:J47" si="9">+B48+B56</f>
        <v>1394460.74</v>
      </c>
      <c r="C47" s="23">
        <f t="shared" si="9"/>
        <v>1639834.92</v>
      </c>
      <c r="D47" s="23">
        <f t="shared" si="9"/>
        <v>2415032.7600000002</v>
      </c>
      <c r="E47" s="23">
        <f t="shared" si="9"/>
        <v>1424376.3</v>
      </c>
      <c r="F47" s="23">
        <f t="shared" si="9"/>
        <v>1940032.7299999997</v>
      </c>
      <c r="G47" s="23">
        <f t="shared" si="9"/>
        <v>2553726.73</v>
      </c>
      <c r="H47" s="23">
        <f t="shared" si="9"/>
        <v>1416892.77</v>
      </c>
      <c r="I47" s="23">
        <f t="shared" si="9"/>
        <v>534255.61</v>
      </c>
      <c r="J47" s="23">
        <f t="shared" si="9"/>
        <v>757875.12</v>
      </c>
      <c r="K47" s="23">
        <f t="shared" ref="K47:K56" si="10">SUM(B47:J47)</f>
        <v>14076487.679999998</v>
      </c>
    </row>
    <row r="48" spans="1:12" ht="17.25" customHeight="1">
      <c r="A48" s="16" t="s">
        <v>48</v>
      </c>
      <c r="B48" s="24">
        <f t="shared" ref="B48:J48" si="11">SUM(B49:B55)</f>
        <v>1379450.41</v>
      </c>
      <c r="C48" s="24">
        <f t="shared" si="11"/>
        <v>1619827.03</v>
      </c>
      <c r="D48" s="24">
        <f t="shared" si="11"/>
        <v>2394763.91</v>
      </c>
      <c r="E48" s="24">
        <f t="shared" si="11"/>
        <v>1405489.78</v>
      </c>
      <c r="F48" s="24">
        <f t="shared" si="11"/>
        <v>1921624.0299999998</v>
      </c>
      <c r="G48" s="24">
        <f t="shared" si="11"/>
        <v>2528785.77</v>
      </c>
      <c r="H48" s="24">
        <f t="shared" si="11"/>
        <v>1401442.91</v>
      </c>
      <c r="I48" s="24">
        <f t="shared" si="11"/>
        <v>534255.61</v>
      </c>
      <c r="J48" s="24">
        <f t="shared" si="11"/>
        <v>746288.21</v>
      </c>
      <c r="K48" s="24">
        <f t="shared" si="10"/>
        <v>13931927.66</v>
      </c>
    </row>
    <row r="49" spans="1:11" ht="17.25" customHeight="1">
      <c r="A49" s="36" t="s">
        <v>49</v>
      </c>
      <c r="B49" s="24">
        <f t="shared" ref="B49:J49" si="12">ROUND(B30*B7,2)</f>
        <v>1354986.99</v>
      </c>
      <c r="C49" s="24">
        <f t="shared" si="12"/>
        <v>1584474.96</v>
      </c>
      <c r="D49" s="24">
        <f t="shared" si="12"/>
        <v>2358479.19</v>
      </c>
      <c r="E49" s="24">
        <f t="shared" si="12"/>
        <v>1385886</v>
      </c>
      <c r="F49" s="24">
        <f t="shared" si="12"/>
        <v>1891056.6399999999</v>
      </c>
      <c r="G49" s="24">
        <f t="shared" si="12"/>
        <v>2488302.38</v>
      </c>
      <c r="H49" s="24">
        <f t="shared" si="12"/>
        <v>1370010.25</v>
      </c>
      <c r="I49" s="24">
        <f t="shared" si="12"/>
        <v>534255.61</v>
      </c>
      <c r="J49" s="24">
        <f t="shared" si="12"/>
        <v>746288.21</v>
      </c>
      <c r="K49" s="24">
        <f t="shared" si="10"/>
        <v>13713740.23</v>
      </c>
    </row>
    <row r="50" spans="1:11" ht="17.25" customHeight="1">
      <c r="A50" s="36" t="s">
        <v>50</v>
      </c>
      <c r="B50" s="20">
        <v>0</v>
      </c>
      <c r="C50" s="24">
        <f>ROUND(C31*C7,2)</f>
        <v>3521.78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0"/>
        <v>3521.78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0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9146.23</v>
      </c>
      <c r="I53" s="33">
        <f>+I35</f>
        <v>0</v>
      </c>
      <c r="J53" s="33">
        <f>+J35</f>
        <v>0</v>
      </c>
      <c r="K53" s="24">
        <f t="shared" si="10"/>
        <v>9146.23</v>
      </c>
    </row>
    <row r="54" spans="1:11" ht="17.25" customHeight="1">
      <c r="A54" s="12" t="s">
        <v>54</v>
      </c>
      <c r="B54" s="38">
        <v>24463.42</v>
      </c>
      <c r="C54" s="38">
        <v>31830.29</v>
      </c>
      <c r="D54" s="38">
        <v>36284.720000000001</v>
      </c>
      <c r="E54" s="38">
        <v>19603.78</v>
      </c>
      <c r="F54" s="38">
        <v>30567.39</v>
      </c>
      <c r="G54" s="38">
        <v>39320.21</v>
      </c>
      <c r="H54" s="38">
        <v>22286.43</v>
      </c>
      <c r="I54" s="20">
        <v>0</v>
      </c>
      <c r="J54" s="20">
        <v>0</v>
      </c>
      <c r="K54" s="24">
        <f t="shared" si="10"/>
        <v>204356.23999999996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38">
        <v>1163.18</v>
      </c>
      <c r="H55" s="20">
        <v>0</v>
      </c>
      <c r="I55" s="20">
        <v>0</v>
      </c>
      <c r="J55" s="20">
        <v>0</v>
      </c>
      <c r="K55" s="24">
        <f t="shared" si="10"/>
        <v>1163.18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20268.849999999999</v>
      </c>
      <c r="E56" s="38">
        <v>18886.52</v>
      </c>
      <c r="F56" s="38">
        <v>18408.7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0"/>
        <v>144560.01999999999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-289360.57</v>
      </c>
      <c r="C60" s="37">
        <f t="shared" si="13"/>
        <v>-177147.28000000003</v>
      </c>
      <c r="D60" s="37">
        <f t="shared" si="13"/>
        <v>205195.43</v>
      </c>
      <c r="E60" s="37">
        <f t="shared" si="13"/>
        <v>-196540.91000000003</v>
      </c>
      <c r="F60" s="37">
        <f t="shared" si="13"/>
        <v>-258962.72</v>
      </c>
      <c r="G60" s="37">
        <f t="shared" si="13"/>
        <v>-31635.250000000022</v>
      </c>
      <c r="H60" s="37">
        <f t="shared" si="13"/>
        <v>-77250.229999999967</v>
      </c>
      <c r="I60" s="37">
        <f t="shared" si="13"/>
        <v>-70562.12</v>
      </c>
      <c r="J60" s="37">
        <f t="shared" si="13"/>
        <v>-73546.14</v>
      </c>
      <c r="K60" s="37">
        <f>SUM(B60:J60)</f>
        <v>-969809.79</v>
      </c>
    </row>
    <row r="61" spans="1:11" ht="18.75" customHeight="1">
      <c r="A61" s="16" t="s">
        <v>83</v>
      </c>
      <c r="B61" s="37">
        <f t="shared" ref="B61:J61" si="14">B62+B63+B64+B65+B66+B67</f>
        <v>-226984.73</v>
      </c>
      <c r="C61" s="37">
        <f t="shared" si="14"/>
        <v>-175471.88</v>
      </c>
      <c r="D61" s="37">
        <f t="shared" si="14"/>
        <v>-231690.66999999998</v>
      </c>
      <c r="E61" s="37">
        <f t="shared" si="14"/>
        <v>-253809.51</v>
      </c>
      <c r="F61" s="37">
        <f t="shared" si="14"/>
        <v>-260503.59</v>
      </c>
      <c r="G61" s="37">
        <f t="shared" si="14"/>
        <v>-277487.25</v>
      </c>
      <c r="H61" s="37">
        <f t="shared" si="14"/>
        <v>-199548</v>
      </c>
      <c r="I61" s="37">
        <f t="shared" si="14"/>
        <v>-38022</v>
      </c>
      <c r="J61" s="37">
        <f t="shared" si="14"/>
        <v>-66411</v>
      </c>
      <c r="K61" s="37">
        <f>SUM(B61:J61)</f>
        <v>-1729928.6300000001</v>
      </c>
    </row>
    <row r="62" spans="1:11" ht="18.75" customHeight="1">
      <c r="A62" s="12" t="s">
        <v>84</v>
      </c>
      <c r="B62" s="37">
        <f t="shared" ref="B62:J62" si="15">-ROUND(B9*$D$3,2)</f>
        <v>-168057</v>
      </c>
      <c r="C62" s="37">
        <f t="shared" si="15"/>
        <v>-168213</v>
      </c>
      <c r="D62" s="37">
        <f t="shared" si="15"/>
        <v>-204819</v>
      </c>
      <c r="E62" s="37">
        <f t="shared" si="15"/>
        <v>-151683</v>
      </c>
      <c r="F62" s="37">
        <f t="shared" si="15"/>
        <v>-182130</v>
      </c>
      <c r="G62" s="37">
        <f t="shared" si="15"/>
        <v>-206766</v>
      </c>
      <c r="H62" s="37">
        <f t="shared" si="15"/>
        <v>-199548</v>
      </c>
      <c r="I62" s="37">
        <f t="shared" si="15"/>
        <v>-38022</v>
      </c>
      <c r="J62" s="37">
        <f t="shared" si="15"/>
        <v>-66411</v>
      </c>
      <c r="K62" s="37">
        <f>SUM(B62:J62)</f>
        <v>-1385649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49">
        <v>-58927.73</v>
      </c>
      <c r="C66" s="49">
        <v>-7258.88</v>
      </c>
      <c r="D66" s="49">
        <v>-26871.67</v>
      </c>
      <c r="E66" s="49">
        <v>-102126.51</v>
      </c>
      <c r="F66" s="49">
        <v>-78373.59</v>
      </c>
      <c r="G66" s="49">
        <v>-70721.25</v>
      </c>
      <c r="H66" s="20">
        <v>0</v>
      </c>
      <c r="I66" s="20">
        <v>0</v>
      </c>
      <c r="J66" s="20">
        <v>0</v>
      </c>
      <c r="K66" s="37">
        <f>SUM(B66:J66)</f>
        <v>-344279.63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6">SUM(B69:B92)</f>
        <v>-57756</v>
      </c>
      <c r="C68" s="37">
        <f t="shared" si="16"/>
        <v>-44029.54</v>
      </c>
      <c r="D68" s="37">
        <f t="shared" si="16"/>
        <v>-21536.14</v>
      </c>
      <c r="E68" s="37">
        <f t="shared" si="16"/>
        <v>-27562.519999999997</v>
      </c>
      <c r="F68" s="37">
        <f t="shared" si="16"/>
        <v>-61158.47</v>
      </c>
      <c r="G68" s="37">
        <f t="shared" si="16"/>
        <v>-68022.16</v>
      </c>
      <c r="H68" s="37">
        <f t="shared" si="16"/>
        <v>-65976.34</v>
      </c>
      <c r="I68" s="37">
        <f t="shared" si="16"/>
        <v>-46236.71</v>
      </c>
      <c r="J68" s="37">
        <f t="shared" si="16"/>
        <v>-25160.67</v>
      </c>
      <c r="K68" s="37">
        <f t="shared" ref="K68:K90" si="17">SUM(B68:J68)</f>
        <v>-417438.55000000005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7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7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7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7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7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7"/>
        <v>0</v>
      </c>
    </row>
    <row r="75" spans="1:11" ht="18.75" customHeight="1">
      <c r="A75" s="12" t="s">
        <v>69</v>
      </c>
      <c r="B75" s="37">
        <v>-42941.49</v>
      </c>
      <c r="C75" s="37">
        <v>-22327.45</v>
      </c>
      <c r="D75" s="20">
        <v>0</v>
      </c>
      <c r="E75" s="20">
        <v>0</v>
      </c>
      <c r="F75" s="37">
        <v>-41145.11</v>
      </c>
      <c r="G75" s="37">
        <v>-38143.46</v>
      </c>
      <c r="H75" s="37">
        <v>-51357.74</v>
      </c>
      <c r="I75" s="37">
        <v>-2384.38</v>
      </c>
      <c r="J75" s="20">
        <v>0</v>
      </c>
      <c r="K75" s="50">
        <f t="shared" si="17"/>
        <v>-198299.63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7"/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7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7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7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7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7"/>
        <v>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7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7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7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7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7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7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7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7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7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-11822.32</v>
      </c>
      <c r="F92" s="20">
        <v>0</v>
      </c>
      <c r="G92" s="20">
        <v>0</v>
      </c>
      <c r="H92" s="20">
        <v>0</v>
      </c>
      <c r="I92" s="50">
        <v>-6731.62</v>
      </c>
      <c r="J92" s="50">
        <v>-13565.96</v>
      </c>
      <c r="K92" s="50">
        <f t="shared" ref="K92:K100" si="18">SUM(B92:J92)</f>
        <v>-32119.899999999998</v>
      </c>
      <c r="L92" s="61"/>
    </row>
    <row r="93" spans="1:12" ht="18.75" customHeight="1">
      <c r="A93" s="16" t="s">
        <v>128</v>
      </c>
      <c r="B93" s="50">
        <v>13416.98</v>
      </c>
      <c r="C93" s="50">
        <v>63062.14</v>
      </c>
      <c r="D93" s="50">
        <v>487081.75</v>
      </c>
      <c r="E93" s="50">
        <v>98098.8</v>
      </c>
      <c r="F93" s="50">
        <v>106557.75</v>
      </c>
      <c r="G93" s="50">
        <v>337241.76</v>
      </c>
      <c r="H93" s="50">
        <v>203679.6</v>
      </c>
      <c r="I93" s="50">
        <v>13696.59</v>
      </c>
      <c r="J93" s="50">
        <v>18025.53</v>
      </c>
      <c r="K93" s="50">
        <f t="shared" si="18"/>
        <v>1340860.9000000004</v>
      </c>
      <c r="L93" s="61"/>
    </row>
    <row r="94" spans="1:12" ht="18.75" customHeight="1">
      <c r="A94" s="16" t="s">
        <v>159</v>
      </c>
      <c r="B94" s="50">
        <v>-18036.82</v>
      </c>
      <c r="C94" s="50">
        <v>-20708</v>
      </c>
      <c r="D94" s="50">
        <v>-28659.51</v>
      </c>
      <c r="E94" s="50">
        <v>-13267.68</v>
      </c>
      <c r="F94" s="50">
        <v>-43858.41</v>
      </c>
      <c r="G94" s="50">
        <v>-23367.599999999999</v>
      </c>
      <c r="H94" s="50">
        <v>-15405.49</v>
      </c>
      <c r="I94" s="20">
        <v>0</v>
      </c>
      <c r="J94" s="20">
        <v>0</v>
      </c>
      <c r="K94" s="50">
        <f t="shared" si="18"/>
        <v>-163303.51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8"/>
        <v>0</v>
      </c>
      <c r="L95" s="57"/>
    </row>
    <row r="96" spans="1:12" ht="18.75" customHeight="1">
      <c r="A96" s="16" t="s">
        <v>92</v>
      </c>
      <c r="B96" s="25">
        <f t="shared" ref="B96:J96" si="19">+B97+B98</f>
        <v>1108126.6599999999</v>
      </c>
      <c r="C96" s="25">
        <f t="shared" si="19"/>
        <v>1463583.9299999997</v>
      </c>
      <c r="D96" s="25">
        <f t="shared" si="19"/>
        <v>2628642.46</v>
      </c>
      <c r="E96" s="25">
        <f t="shared" si="19"/>
        <v>1227835.3900000001</v>
      </c>
      <c r="F96" s="25">
        <f t="shared" si="19"/>
        <v>1706519.7199999997</v>
      </c>
      <c r="G96" s="25">
        <f t="shared" si="19"/>
        <v>2522091.48</v>
      </c>
      <c r="H96" s="25">
        <f t="shared" si="19"/>
        <v>1339642.54</v>
      </c>
      <c r="I96" s="25">
        <f t="shared" si="19"/>
        <v>463693.49</v>
      </c>
      <c r="J96" s="25">
        <f t="shared" si="19"/>
        <v>684328.98</v>
      </c>
      <c r="K96" s="50">
        <f t="shared" si="18"/>
        <v>13144464.65</v>
      </c>
      <c r="L96" s="57"/>
    </row>
    <row r="97" spans="1:13" ht="18.75" customHeight="1">
      <c r="A97" s="16" t="s">
        <v>91</v>
      </c>
      <c r="B97" s="25">
        <f>+B48+B61+B68+B93</f>
        <v>1108126.6599999999</v>
      </c>
      <c r="C97" s="25">
        <f>+C48+C61+C68+C93-C70</f>
        <v>1463583.9299999997</v>
      </c>
      <c r="D97" s="25">
        <f>+D48+D61+D68+D93-D70</f>
        <v>2628642.46</v>
      </c>
      <c r="E97" s="25">
        <f t="shared" ref="E97:J97" si="20">+E48+E61+E68+E93</f>
        <v>1222216.55</v>
      </c>
      <c r="F97" s="25">
        <f t="shared" si="20"/>
        <v>1706519.7199999997</v>
      </c>
      <c r="G97" s="25">
        <f t="shared" si="20"/>
        <v>2520518.12</v>
      </c>
      <c r="H97" s="25">
        <f t="shared" si="20"/>
        <v>1339598.17</v>
      </c>
      <c r="I97" s="25">
        <f t="shared" si="20"/>
        <v>463693.49</v>
      </c>
      <c r="J97" s="25">
        <f t="shared" si="20"/>
        <v>672742.07</v>
      </c>
      <c r="K97" s="50">
        <f t="shared" si="18"/>
        <v>13125641.17</v>
      </c>
      <c r="L97" s="57"/>
    </row>
    <row r="98" spans="1:13" ht="18" customHeight="1">
      <c r="A98" s="16" t="s">
        <v>95</v>
      </c>
      <c r="B98" s="25">
        <f t="shared" ref="B98:J98" si="21">IF(+B56+B94+B99&lt;0,0,(B56+B94+B99))</f>
        <v>0</v>
      </c>
      <c r="C98" s="25">
        <f t="shared" si="21"/>
        <v>0</v>
      </c>
      <c r="D98" s="25">
        <f t="shared" si="21"/>
        <v>0</v>
      </c>
      <c r="E98" s="25">
        <f t="shared" si="21"/>
        <v>5618.84</v>
      </c>
      <c r="F98" s="25">
        <f t="shared" si="21"/>
        <v>0</v>
      </c>
      <c r="G98" s="25">
        <f t="shared" si="21"/>
        <v>1573.3600000000006</v>
      </c>
      <c r="H98" s="25">
        <f t="shared" si="21"/>
        <v>44.3700000000008</v>
      </c>
      <c r="I98" s="20">
        <f t="shared" si="21"/>
        <v>0</v>
      </c>
      <c r="J98" s="25">
        <f t="shared" si="21"/>
        <v>11586.91</v>
      </c>
      <c r="K98" s="50">
        <f t="shared" si="18"/>
        <v>18823.480000000003</v>
      </c>
      <c r="L98" s="57"/>
    </row>
    <row r="99" spans="1:13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18"/>
        <v>0</v>
      </c>
      <c r="M99" s="64"/>
    </row>
    <row r="100" spans="1:13" ht="18.75" customHeight="1">
      <c r="A100" s="16" t="s">
        <v>94</v>
      </c>
      <c r="B100" s="37">
        <f>IF(+B94+B56+B70&gt;0,0,(B94+B56+B70))</f>
        <v>-3026.49</v>
      </c>
      <c r="C100" s="37">
        <f>IF(+C94+C56+C70&gt;0,0,(C94+C56+C70))</f>
        <v>-896.29000000000065</v>
      </c>
      <c r="D100" s="37">
        <f>IF(+D94+D56+D70&gt;0,0,(D94+D56+D70))</f>
        <v>-8414.27</v>
      </c>
      <c r="E100" s="20">
        <v>0</v>
      </c>
      <c r="F100" s="37">
        <f>IF(+F94+F56+F70&gt;0,0,(F94+F56+F70))</f>
        <v>-25449.710000000003</v>
      </c>
      <c r="G100" s="20">
        <v>0</v>
      </c>
      <c r="H100" s="20">
        <v>0</v>
      </c>
      <c r="I100" s="20">
        <v>0</v>
      </c>
      <c r="J100" s="20">
        <v>0</v>
      </c>
      <c r="K100" s="50">
        <f t="shared" si="18"/>
        <v>-37786.76</v>
      </c>
    </row>
    <row r="101" spans="1:13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3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3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3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13144464.640000001</v>
      </c>
    </row>
    <row r="105" spans="1:13" ht="18.75" customHeight="1">
      <c r="A105" s="27" t="s">
        <v>79</v>
      </c>
      <c r="B105" s="28">
        <v>110359.53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ref="K105:K122" si="22">SUM(B105:J105)</f>
        <v>110359.53</v>
      </c>
    </row>
    <row r="106" spans="1:13" ht="18.75" customHeight="1">
      <c r="A106" s="27" t="s">
        <v>80</v>
      </c>
      <c r="B106" s="28">
        <v>997767.12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2"/>
        <v>997767.12</v>
      </c>
    </row>
    <row r="107" spans="1:13" ht="18.75" customHeight="1">
      <c r="A107" s="27" t="s">
        <v>81</v>
      </c>
      <c r="B107" s="42">
        <v>0</v>
      </c>
      <c r="C107" s="28">
        <f>+C96</f>
        <v>1463583.9299999997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1463583.9299999997</v>
      </c>
    </row>
    <row r="108" spans="1:13" ht="18.75" customHeight="1">
      <c r="A108" s="27" t="s">
        <v>82</v>
      </c>
      <c r="B108" s="42">
        <v>0</v>
      </c>
      <c r="C108" s="42">
        <v>0</v>
      </c>
      <c r="D108" s="28">
        <f>+D96</f>
        <v>2628642.46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2628642.46</v>
      </c>
    </row>
    <row r="109" spans="1:13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1227835.3900000001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1227835.3900000001</v>
      </c>
    </row>
    <row r="110" spans="1:13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204487.52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204487.52</v>
      </c>
    </row>
    <row r="111" spans="1:13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278059.51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278059.51</v>
      </c>
    </row>
    <row r="112" spans="1:13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427282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427282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796690.7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796690.7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727914.69</v>
      </c>
      <c r="H114" s="42">
        <v>0</v>
      </c>
      <c r="I114" s="42">
        <v>0</v>
      </c>
      <c r="J114" s="42">
        <v>0</v>
      </c>
      <c r="K114" s="43">
        <f t="shared" si="22"/>
        <v>727914.69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51800.800000000003</v>
      </c>
      <c r="H115" s="42">
        <v>0</v>
      </c>
      <c r="I115" s="42">
        <v>0</v>
      </c>
      <c r="J115" s="42">
        <v>0</v>
      </c>
      <c r="K115" s="43">
        <f t="shared" si="22"/>
        <v>51800.800000000003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356957.85</v>
      </c>
      <c r="H116" s="42">
        <v>0</v>
      </c>
      <c r="I116" s="42">
        <v>0</v>
      </c>
      <c r="J116" s="42">
        <v>0</v>
      </c>
      <c r="K116" s="43">
        <f t="shared" si="22"/>
        <v>356957.85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301427.89</v>
      </c>
      <c r="H117" s="42">
        <v>0</v>
      </c>
      <c r="I117" s="42">
        <v>0</v>
      </c>
      <c r="J117" s="42">
        <v>0</v>
      </c>
      <c r="K117" s="43">
        <f t="shared" si="22"/>
        <v>301427.89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1083990.25</v>
      </c>
      <c r="H118" s="42">
        <v>0</v>
      </c>
      <c r="I118" s="42">
        <v>0</v>
      </c>
      <c r="J118" s="42">
        <v>0</v>
      </c>
      <c r="K118" s="43">
        <f t="shared" si="22"/>
        <v>1083990.25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458368.85</v>
      </c>
      <c r="I119" s="42">
        <v>0</v>
      </c>
      <c r="J119" s="42">
        <v>0</v>
      </c>
      <c r="K119" s="43">
        <f t="shared" si="22"/>
        <v>458368.85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881273.68</v>
      </c>
      <c r="I120" s="42">
        <v>0</v>
      </c>
      <c r="J120" s="42">
        <v>0</v>
      </c>
      <c r="K120" s="43">
        <f t="shared" si="22"/>
        <v>881273.68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463693.49</v>
      </c>
      <c r="J121" s="42">
        <v>0</v>
      </c>
      <c r="K121" s="43">
        <f t="shared" si="22"/>
        <v>463693.49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684328.98</v>
      </c>
      <c r="K122" s="46">
        <f t="shared" si="22"/>
        <v>684328.98</v>
      </c>
    </row>
    <row r="123" spans="1:11" ht="18.75" customHeight="1">
      <c r="A123" s="41" t="s">
        <v>158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41" t="s">
        <v>157</v>
      </c>
    </row>
    <row r="125" spans="1:11" ht="18.75" customHeight="1">
      <c r="A125" s="41" t="s">
        <v>156</v>
      </c>
    </row>
    <row r="126" spans="1:11" ht="18.75" customHeight="1">
      <c r="A126" s="41" t="s">
        <v>155</v>
      </c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opLeftCell="A109" zoomScaleNormal="100" zoomScaleSheetLayoutView="70" workbookViewId="0">
      <selection activeCell="A124" sqref="A124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3" ht="21">
      <c r="A2" s="68" t="s">
        <v>153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9" t="s">
        <v>15</v>
      </c>
      <c r="B4" s="70" t="s">
        <v>118</v>
      </c>
      <c r="C4" s="71"/>
      <c r="D4" s="71"/>
      <c r="E4" s="71"/>
      <c r="F4" s="71"/>
      <c r="G4" s="71"/>
      <c r="H4" s="71"/>
      <c r="I4" s="71"/>
      <c r="J4" s="72"/>
      <c r="K4" s="73" t="s">
        <v>16</v>
      </c>
    </row>
    <row r="5" spans="1:13" ht="38.25">
      <c r="A5" s="69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4" t="s">
        <v>117</v>
      </c>
      <c r="J5" s="74" t="s">
        <v>116</v>
      </c>
      <c r="K5" s="69"/>
    </row>
    <row r="6" spans="1:13" ht="18.75" customHeight="1">
      <c r="A6" s="6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5"/>
      <c r="J6" s="75"/>
      <c r="K6" s="69"/>
    </row>
    <row r="7" spans="1:13" ht="17.25" customHeight="1">
      <c r="A7" s="8" t="s">
        <v>30</v>
      </c>
      <c r="B7" s="9">
        <f t="shared" ref="B7:K7" si="0">+B8+B20+B24+B27</f>
        <v>326284</v>
      </c>
      <c r="C7" s="9">
        <f t="shared" si="0"/>
        <v>430938</v>
      </c>
      <c r="D7" s="9">
        <f t="shared" si="0"/>
        <v>478050</v>
      </c>
      <c r="E7" s="9">
        <f t="shared" si="0"/>
        <v>278009</v>
      </c>
      <c r="F7" s="9">
        <f t="shared" si="0"/>
        <v>428719</v>
      </c>
      <c r="G7" s="9">
        <f t="shared" si="0"/>
        <v>646329</v>
      </c>
      <c r="H7" s="9">
        <f t="shared" si="0"/>
        <v>270040</v>
      </c>
      <c r="I7" s="9">
        <f t="shared" si="0"/>
        <v>60890</v>
      </c>
      <c r="J7" s="9">
        <f t="shared" si="0"/>
        <v>179495</v>
      </c>
      <c r="K7" s="9">
        <f t="shared" si="0"/>
        <v>3098754</v>
      </c>
      <c r="L7" s="55"/>
    </row>
    <row r="8" spans="1:13" ht="17.25" customHeight="1">
      <c r="A8" s="10" t="s">
        <v>125</v>
      </c>
      <c r="B8" s="11">
        <f t="shared" ref="B8:J8" si="1">B9+B12+B16</f>
        <v>194962</v>
      </c>
      <c r="C8" s="11">
        <f t="shared" si="1"/>
        <v>264997</v>
      </c>
      <c r="D8" s="11">
        <f t="shared" si="1"/>
        <v>277821</v>
      </c>
      <c r="E8" s="11">
        <f t="shared" si="1"/>
        <v>168523</v>
      </c>
      <c r="F8" s="11">
        <f t="shared" si="1"/>
        <v>238946</v>
      </c>
      <c r="G8" s="11">
        <f t="shared" si="1"/>
        <v>350535</v>
      </c>
      <c r="H8" s="11">
        <f t="shared" si="1"/>
        <v>169513</v>
      </c>
      <c r="I8" s="11">
        <f t="shared" si="1"/>
        <v>33547</v>
      </c>
      <c r="J8" s="11">
        <f t="shared" si="1"/>
        <v>102684</v>
      </c>
      <c r="K8" s="11">
        <f t="shared" ref="K8:K27" si="2">SUM(B8:J8)</f>
        <v>1801528</v>
      </c>
    </row>
    <row r="9" spans="1:13" ht="17.25" customHeight="1">
      <c r="A9" s="15" t="s">
        <v>17</v>
      </c>
      <c r="B9" s="13">
        <f t="shared" ref="B9:J9" si="3">+B10+B11</f>
        <v>39617</v>
      </c>
      <c r="C9" s="13">
        <f t="shared" si="3"/>
        <v>55198</v>
      </c>
      <c r="D9" s="13">
        <f t="shared" si="3"/>
        <v>53689</v>
      </c>
      <c r="E9" s="13">
        <f t="shared" si="3"/>
        <v>33612</v>
      </c>
      <c r="F9" s="13">
        <f t="shared" si="3"/>
        <v>39279</v>
      </c>
      <c r="G9" s="13">
        <f t="shared" si="3"/>
        <v>43997</v>
      </c>
      <c r="H9" s="13">
        <f t="shared" si="3"/>
        <v>37926</v>
      </c>
      <c r="I9" s="13">
        <f t="shared" si="3"/>
        <v>8044</v>
      </c>
      <c r="J9" s="13">
        <f t="shared" si="3"/>
        <v>17737</v>
      </c>
      <c r="K9" s="11">
        <f t="shared" si="2"/>
        <v>329099</v>
      </c>
    </row>
    <row r="10" spans="1:13" ht="17.25" customHeight="1">
      <c r="A10" s="31" t="s">
        <v>18</v>
      </c>
      <c r="B10" s="13">
        <v>39617</v>
      </c>
      <c r="C10" s="13">
        <v>55198</v>
      </c>
      <c r="D10" s="13">
        <v>53689</v>
      </c>
      <c r="E10" s="13">
        <v>33612</v>
      </c>
      <c r="F10" s="13">
        <v>39279</v>
      </c>
      <c r="G10" s="13">
        <v>43997</v>
      </c>
      <c r="H10" s="13">
        <v>37926</v>
      </c>
      <c r="I10" s="13">
        <v>8044</v>
      </c>
      <c r="J10" s="13">
        <v>17737</v>
      </c>
      <c r="K10" s="11">
        <f t="shared" si="2"/>
        <v>329099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 t="shared" si="2"/>
        <v>0</v>
      </c>
    </row>
    <row r="12" spans="1:13" ht="17.25" customHeight="1">
      <c r="A12" s="15" t="s">
        <v>31</v>
      </c>
      <c r="B12" s="17">
        <f t="shared" ref="B12:J12" si="4">SUM(B13:B15)</f>
        <v>153785</v>
      </c>
      <c r="C12" s="17">
        <f t="shared" si="4"/>
        <v>207597</v>
      </c>
      <c r="D12" s="17">
        <f t="shared" si="4"/>
        <v>221812</v>
      </c>
      <c r="E12" s="17">
        <f t="shared" si="4"/>
        <v>133500</v>
      </c>
      <c r="F12" s="17">
        <f t="shared" si="4"/>
        <v>197495</v>
      </c>
      <c r="G12" s="17">
        <f t="shared" si="4"/>
        <v>303497</v>
      </c>
      <c r="H12" s="17">
        <f t="shared" si="4"/>
        <v>130149</v>
      </c>
      <c r="I12" s="17">
        <f t="shared" si="4"/>
        <v>25166</v>
      </c>
      <c r="J12" s="17">
        <f t="shared" si="4"/>
        <v>84215</v>
      </c>
      <c r="K12" s="11">
        <f t="shared" si="2"/>
        <v>1457216</v>
      </c>
    </row>
    <row r="13" spans="1:13" ht="17.25" customHeight="1">
      <c r="A13" s="14" t="s">
        <v>20</v>
      </c>
      <c r="B13" s="13">
        <v>78651</v>
      </c>
      <c r="C13" s="13">
        <v>113547</v>
      </c>
      <c r="D13" s="13">
        <v>122483</v>
      </c>
      <c r="E13" s="13">
        <v>72624</v>
      </c>
      <c r="F13" s="13">
        <v>104998</v>
      </c>
      <c r="G13" s="13">
        <v>151954</v>
      </c>
      <c r="H13" s="13">
        <v>64353</v>
      </c>
      <c r="I13" s="13">
        <v>14745</v>
      </c>
      <c r="J13" s="13">
        <v>46547</v>
      </c>
      <c r="K13" s="11">
        <f t="shared" si="2"/>
        <v>769902</v>
      </c>
      <c r="L13" s="55"/>
      <c r="M13" s="56"/>
    </row>
    <row r="14" spans="1:13" ht="17.25" customHeight="1">
      <c r="A14" s="14" t="s">
        <v>21</v>
      </c>
      <c r="B14" s="13">
        <v>64892</v>
      </c>
      <c r="C14" s="13">
        <v>78900</v>
      </c>
      <c r="D14" s="13">
        <v>84879</v>
      </c>
      <c r="E14" s="13">
        <v>52607</v>
      </c>
      <c r="F14" s="13">
        <v>80766</v>
      </c>
      <c r="G14" s="13">
        <v>136615</v>
      </c>
      <c r="H14" s="13">
        <v>57198</v>
      </c>
      <c r="I14" s="13">
        <v>8673</v>
      </c>
      <c r="J14" s="13">
        <v>32038</v>
      </c>
      <c r="K14" s="11">
        <f t="shared" si="2"/>
        <v>596568</v>
      </c>
      <c r="L14" s="55"/>
    </row>
    <row r="15" spans="1:13" ht="17.25" customHeight="1">
      <c r="A15" s="14" t="s">
        <v>22</v>
      </c>
      <c r="B15" s="13">
        <v>10242</v>
      </c>
      <c r="C15" s="13">
        <v>15150</v>
      </c>
      <c r="D15" s="13">
        <v>14450</v>
      </c>
      <c r="E15" s="13">
        <v>8269</v>
      </c>
      <c r="F15" s="13">
        <v>11731</v>
      </c>
      <c r="G15" s="13">
        <v>14928</v>
      </c>
      <c r="H15" s="13">
        <v>8598</v>
      </c>
      <c r="I15" s="13">
        <v>1748</v>
      </c>
      <c r="J15" s="13">
        <v>5630</v>
      </c>
      <c r="K15" s="11">
        <f t="shared" si="2"/>
        <v>90746</v>
      </c>
    </row>
    <row r="16" spans="1:13" ht="17.25" customHeight="1">
      <c r="A16" s="15" t="s">
        <v>121</v>
      </c>
      <c r="B16" s="13">
        <f t="shared" ref="B16:J16" si="5">B17+B18+B19</f>
        <v>1560</v>
      </c>
      <c r="C16" s="13">
        <f t="shared" si="5"/>
        <v>2202</v>
      </c>
      <c r="D16" s="13">
        <f t="shared" si="5"/>
        <v>2320</v>
      </c>
      <c r="E16" s="13">
        <f t="shared" si="5"/>
        <v>1411</v>
      </c>
      <c r="F16" s="13">
        <f t="shared" si="5"/>
        <v>2172</v>
      </c>
      <c r="G16" s="13">
        <f t="shared" si="5"/>
        <v>3041</v>
      </c>
      <c r="H16" s="13">
        <f t="shared" si="5"/>
        <v>1438</v>
      </c>
      <c r="I16" s="13">
        <f t="shared" si="5"/>
        <v>337</v>
      </c>
      <c r="J16" s="13">
        <f t="shared" si="5"/>
        <v>732</v>
      </c>
      <c r="K16" s="11">
        <f t="shared" si="2"/>
        <v>15213</v>
      </c>
    </row>
    <row r="17" spans="1:12" ht="17.25" customHeight="1">
      <c r="A17" s="14" t="s">
        <v>122</v>
      </c>
      <c r="B17" s="13">
        <v>1330</v>
      </c>
      <c r="C17" s="13">
        <v>1918</v>
      </c>
      <c r="D17" s="13">
        <v>2032</v>
      </c>
      <c r="E17" s="13">
        <v>1242</v>
      </c>
      <c r="F17" s="13">
        <v>1899</v>
      </c>
      <c r="G17" s="13">
        <v>2681</v>
      </c>
      <c r="H17" s="13">
        <v>1289</v>
      </c>
      <c r="I17" s="13">
        <v>306</v>
      </c>
      <c r="J17" s="13">
        <v>647</v>
      </c>
      <c r="K17" s="11">
        <f t="shared" si="2"/>
        <v>13344</v>
      </c>
    </row>
    <row r="18" spans="1:12" ht="17.25" customHeight="1">
      <c r="A18" s="14" t="s">
        <v>123</v>
      </c>
      <c r="B18" s="13">
        <v>18</v>
      </c>
      <c r="C18" s="13">
        <v>54</v>
      </c>
      <c r="D18" s="13">
        <v>50</v>
      </c>
      <c r="E18" s="13">
        <v>30</v>
      </c>
      <c r="F18" s="13">
        <v>65</v>
      </c>
      <c r="G18" s="13">
        <v>81</v>
      </c>
      <c r="H18" s="13">
        <v>17</v>
      </c>
      <c r="I18" s="13">
        <v>7</v>
      </c>
      <c r="J18" s="13">
        <v>11</v>
      </c>
      <c r="K18" s="11">
        <f t="shared" si="2"/>
        <v>333</v>
      </c>
    </row>
    <row r="19" spans="1:12" ht="17.25" customHeight="1">
      <c r="A19" s="14" t="s">
        <v>124</v>
      </c>
      <c r="B19" s="13">
        <v>212</v>
      </c>
      <c r="C19" s="13">
        <v>230</v>
      </c>
      <c r="D19" s="13">
        <v>238</v>
      </c>
      <c r="E19" s="13">
        <v>139</v>
      </c>
      <c r="F19" s="13">
        <v>208</v>
      </c>
      <c r="G19" s="13">
        <v>279</v>
      </c>
      <c r="H19" s="13">
        <v>132</v>
      </c>
      <c r="I19" s="13">
        <v>24</v>
      </c>
      <c r="J19" s="11">
        <v>74</v>
      </c>
      <c r="K19" s="11">
        <f t="shared" si="2"/>
        <v>1536</v>
      </c>
    </row>
    <row r="20" spans="1:12" ht="17.25" customHeight="1">
      <c r="A20" s="16" t="s">
        <v>23</v>
      </c>
      <c r="B20" s="11">
        <f t="shared" ref="B20:J20" si="6">+B21+B22+B23</f>
        <v>107536</v>
      </c>
      <c r="C20" s="11">
        <f t="shared" si="6"/>
        <v>129579</v>
      </c>
      <c r="D20" s="11">
        <f t="shared" si="6"/>
        <v>154366</v>
      </c>
      <c r="E20" s="11">
        <f t="shared" si="6"/>
        <v>85680</v>
      </c>
      <c r="F20" s="11">
        <f t="shared" si="6"/>
        <v>159078</v>
      </c>
      <c r="G20" s="11">
        <f t="shared" si="6"/>
        <v>263562</v>
      </c>
      <c r="H20" s="11">
        <f t="shared" si="6"/>
        <v>82033</v>
      </c>
      <c r="I20" s="11">
        <f t="shared" si="6"/>
        <v>19934</v>
      </c>
      <c r="J20" s="11">
        <f t="shared" si="6"/>
        <v>55869</v>
      </c>
      <c r="K20" s="11">
        <f t="shared" si="2"/>
        <v>1057637</v>
      </c>
    </row>
    <row r="21" spans="1:12" ht="17.25" customHeight="1">
      <c r="A21" s="12" t="s">
        <v>24</v>
      </c>
      <c r="B21" s="13">
        <v>62090</v>
      </c>
      <c r="C21" s="13">
        <v>80683</v>
      </c>
      <c r="D21" s="13">
        <v>95638</v>
      </c>
      <c r="E21" s="13">
        <v>52411</v>
      </c>
      <c r="F21" s="13">
        <v>93626</v>
      </c>
      <c r="G21" s="13">
        <v>142479</v>
      </c>
      <c r="H21" s="13">
        <v>47546</v>
      </c>
      <c r="I21" s="13">
        <v>12985</v>
      </c>
      <c r="J21" s="13">
        <v>33863</v>
      </c>
      <c r="K21" s="11">
        <f t="shared" si="2"/>
        <v>621321</v>
      </c>
      <c r="L21" s="55"/>
    </row>
    <row r="22" spans="1:12" ht="17.25" customHeight="1">
      <c r="A22" s="12" t="s">
        <v>25</v>
      </c>
      <c r="B22" s="13">
        <v>39324</v>
      </c>
      <c r="C22" s="13">
        <v>41066</v>
      </c>
      <c r="D22" s="13">
        <v>50548</v>
      </c>
      <c r="E22" s="13">
        <v>29190</v>
      </c>
      <c r="F22" s="13">
        <v>57615</v>
      </c>
      <c r="G22" s="13">
        <v>109824</v>
      </c>
      <c r="H22" s="13">
        <v>30434</v>
      </c>
      <c r="I22" s="13">
        <v>5808</v>
      </c>
      <c r="J22" s="13">
        <v>18735</v>
      </c>
      <c r="K22" s="11">
        <f t="shared" si="2"/>
        <v>382544</v>
      </c>
      <c r="L22" s="55"/>
    </row>
    <row r="23" spans="1:12" ht="17.25" customHeight="1">
      <c r="A23" s="12" t="s">
        <v>26</v>
      </c>
      <c r="B23" s="13">
        <v>6122</v>
      </c>
      <c r="C23" s="13">
        <v>7830</v>
      </c>
      <c r="D23" s="13">
        <v>8180</v>
      </c>
      <c r="E23" s="13">
        <v>4079</v>
      </c>
      <c r="F23" s="13">
        <v>7837</v>
      </c>
      <c r="G23" s="13">
        <v>11259</v>
      </c>
      <c r="H23" s="13">
        <v>4053</v>
      </c>
      <c r="I23" s="13">
        <v>1141</v>
      </c>
      <c r="J23" s="13">
        <v>3271</v>
      </c>
      <c r="K23" s="11">
        <f t="shared" si="2"/>
        <v>53772</v>
      </c>
    </row>
    <row r="24" spans="1:12" ht="17.25" customHeight="1">
      <c r="A24" s="16" t="s">
        <v>27</v>
      </c>
      <c r="B24" s="13">
        <v>23786</v>
      </c>
      <c r="C24" s="13">
        <v>36362</v>
      </c>
      <c r="D24" s="13">
        <v>45863</v>
      </c>
      <c r="E24" s="13">
        <v>23806</v>
      </c>
      <c r="F24" s="13">
        <v>30695</v>
      </c>
      <c r="G24" s="13">
        <v>32232</v>
      </c>
      <c r="H24" s="13">
        <v>15546</v>
      </c>
      <c r="I24" s="13">
        <v>7409</v>
      </c>
      <c r="J24" s="13">
        <v>20942</v>
      </c>
      <c r="K24" s="11">
        <f t="shared" si="2"/>
        <v>236641</v>
      </c>
    </row>
    <row r="25" spans="1:12" ht="17.25" customHeight="1">
      <c r="A25" s="12" t="s">
        <v>28</v>
      </c>
      <c r="B25" s="13">
        <v>15223</v>
      </c>
      <c r="C25" s="13">
        <v>23272</v>
      </c>
      <c r="D25" s="13">
        <v>29352</v>
      </c>
      <c r="E25" s="13">
        <v>15236</v>
      </c>
      <c r="F25" s="13">
        <v>19645</v>
      </c>
      <c r="G25" s="13">
        <v>20628</v>
      </c>
      <c r="H25" s="13">
        <v>9949</v>
      </c>
      <c r="I25" s="13">
        <v>4742</v>
      </c>
      <c r="J25" s="13">
        <v>13403</v>
      </c>
      <c r="K25" s="11">
        <f t="shared" si="2"/>
        <v>151450</v>
      </c>
      <c r="L25" s="55"/>
    </row>
    <row r="26" spans="1:12" ht="17.25" customHeight="1">
      <c r="A26" s="12" t="s">
        <v>29</v>
      </c>
      <c r="B26" s="13">
        <v>8563</v>
      </c>
      <c r="C26" s="13">
        <v>13090</v>
      </c>
      <c r="D26" s="13">
        <v>16511</v>
      </c>
      <c r="E26" s="13">
        <v>8570</v>
      </c>
      <c r="F26" s="13">
        <v>11050</v>
      </c>
      <c r="G26" s="13">
        <v>11604</v>
      </c>
      <c r="H26" s="13">
        <v>5597</v>
      </c>
      <c r="I26" s="13">
        <v>2667</v>
      </c>
      <c r="J26" s="13">
        <v>7539</v>
      </c>
      <c r="K26" s="11">
        <f t="shared" si="2"/>
        <v>85191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2948</v>
      </c>
      <c r="I27" s="11">
        <v>0</v>
      </c>
      <c r="J27" s="11">
        <v>0</v>
      </c>
      <c r="K27" s="11">
        <f t="shared" si="2"/>
        <v>2948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 t="shared" ref="B29:J29" si="7">SUM(B30:B33)</f>
        <v>2.2709000000000001</v>
      </c>
      <c r="C29" s="34">
        <f t="shared" si="7"/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21941.65</v>
      </c>
      <c r="I35" s="20">
        <v>0</v>
      </c>
      <c r="J35" s="20">
        <v>0</v>
      </c>
      <c r="K35" s="24">
        <f>SUM(B35:J35)</f>
        <v>21941.65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5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 t="shared" si="8"/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 t="shared" ref="B47:J47" si="9">+B48+B56</f>
        <v>755968.66999999993</v>
      </c>
      <c r="C47" s="23">
        <f t="shared" si="9"/>
        <v>1136199.4999999998</v>
      </c>
      <c r="D47" s="23">
        <f t="shared" si="9"/>
        <v>1426978.78</v>
      </c>
      <c r="E47" s="23">
        <f t="shared" si="9"/>
        <v>708348.84</v>
      </c>
      <c r="F47" s="23">
        <f t="shared" si="9"/>
        <v>1050592.56</v>
      </c>
      <c r="G47" s="23">
        <f t="shared" si="9"/>
        <v>1363552.95</v>
      </c>
      <c r="H47" s="23">
        <f t="shared" si="9"/>
        <v>678682.5</v>
      </c>
      <c r="I47" s="23">
        <f t="shared" si="9"/>
        <v>256681.8</v>
      </c>
      <c r="J47" s="23">
        <f t="shared" si="9"/>
        <v>460234.66</v>
      </c>
      <c r="K47" s="23">
        <f t="shared" ref="K47:K56" si="10">SUM(B47:J47)</f>
        <v>7837240.2599999998</v>
      </c>
    </row>
    <row r="48" spans="1:11" ht="17.25" customHeight="1">
      <c r="A48" s="16" t="s">
        <v>48</v>
      </c>
      <c r="B48" s="24">
        <f t="shared" ref="B48:J48" si="11">SUM(B49:B55)</f>
        <v>740958.34</v>
      </c>
      <c r="C48" s="24">
        <f t="shared" si="11"/>
        <v>1116191.6099999999</v>
      </c>
      <c r="D48" s="24">
        <f t="shared" si="11"/>
        <v>1406709.93</v>
      </c>
      <c r="E48" s="24">
        <f t="shared" si="11"/>
        <v>689462.32</v>
      </c>
      <c r="F48" s="24">
        <f t="shared" si="11"/>
        <v>1032183.86</v>
      </c>
      <c r="G48" s="24">
        <f t="shared" si="11"/>
        <v>1338611.99</v>
      </c>
      <c r="H48" s="24">
        <f t="shared" si="11"/>
        <v>663232.64</v>
      </c>
      <c r="I48" s="24">
        <f t="shared" si="11"/>
        <v>256681.8</v>
      </c>
      <c r="J48" s="24">
        <f t="shared" si="11"/>
        <v>448647.75</v>
      </c>
      <c r="K48" s="24">
        <f t="shared" si="10"/>
        <v>7692680.2399999993</v>
      </c>
    </row>
    <row r="49" spans="1:11" ht="17.25" customHeight="1">
      <c r="A49" s="36" t="s">
        <v>49</v>
      </c>
      <c r="B49" s="24">
        <f t="shared" ref="B49:J49" si="12">ROUND(B30*B7,2)</f>
        <v>740958.34</v>
      </c>
      <c r="C49" s="24">
        <f t="shared" si="12"/>
        <v>1113716.17</v>
      </c>
      <c r="D49" s="24">
        <f t="shared" si="12"/>
        <v>1406709.93</v>
      </c>
      <c r="E49" s="24">
        <f t="shared" si="12"/>
        <v>689462.32</v>
      </c>
      <c r="F49" s="24">
        <f t="shared" si="12"/>
        <v>1032183.86</v>
      </c>
      <c r="G49" s="24">
        <f t="shared" si="12"/>
        <v>1338611.99</v>
      </c>
      <c r="H49" s="24">
        <f t="shared" si="12"/>
        <v>641290.99</v>
      </c>
      <c r="I49" s="24">
        <f t="shared" si="12"/>
        <v>256681.8</v>
      </c>
      <c r="J49" s="24">
        <f t="shared" si="12"/>
        <v>448647.75</v>
      </c>
      <c r="K49" s="24">
        <f t="shared" si="10"/>
        <v>7668263.1499999994</v>
      </c>
    </row>
    <row r="50" spans="1:11" ht="17.25" customHeight="1">
      <c r="A50" s="36" t="s">
        <v>50</v>
      </c>
      <c r="B50" s="20">
        <v>0</v>
      </c>
      <c r="C50" s="24">
        <f>ROUND(C31*C7,2)</f>
        <v>2475.44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0"/>
        <v>2475.44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0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21941.65</v>
      </c>
      <c r="I53" s="33">
        <f>+I35</f>
        <v>0</v>
      </c>
      <c r="J53" s="33">
        <f>+J35</f>
        <v>0</v>
      </c>
      <c r="K53" s="24">
        <f t="shared" si="10"/>
        <v>21941.65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0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0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20268.849999999999</v>
      </c>
      <c r="E56" s="38">
        <v>18886.52</v>
      </c>
      <c r="F56" s="38">
        <v>18408.7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0"/>
        <v>144560.01999999999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-118851</v>
      </c>
      <c r="C60" s="37">
        <f t="shared" si="13"/>
        <v>-165790.18</v>
      </c>
      <c r="D60" s="37">
        <f t="shared" si="13"/>
        <v>-162272.75</v>
      </c>
      <c r="E60" s="37">
        <f t="shared" si="13"/>
        <v>-108198.6</v>
      </c>
      <c r="F60" s="37">
        <f t="shared" si="13"/>
        <v>-118258.43</v>
      </c>
      <c r="G60" s="37">
        <f t="shared" si="13"/>
        <v>-132014.60999999999</v>
      </c>
      <c r="H60" s="37">
        <f t="shared" si="13"/>
        <v>-113778</v>
      </c>
      <c r="I60" s="37">
        <f t="shared" si="13"/>
        <v>-249347.79</v>
      </c>
      <c r="J60" s="37">
        <f t="shared" si="13"/>
        <v>-432449.2</v>
      </c>
      <c r="K60" s="37">
        <f>SUM(B60:J60)</f>
        <v>-1600960.5599999998</v>
      </c>
    </row>
    <row r="61" spans="1:11" ht="18.75" customHeight="1">
      <c r="A61" s="16" t="s">
        <v>83</v>
      </c>
      <c r="B61" s="37">
        <f t="shared" ref="B61:J61" si="14">B62+B63+B64+B65+B66+B67</f>
        <v>-118851</v>
      </c>
      <c r="C61" s="37">
        <f t="shared" si="14"/>
        <v>-165594</v>
      </c>
      <c r="D61" s="37">
        <f t="shared" si="14"/>
        <v>-161067</v>
      </c>
      <c r="E61" s="37">
        <f t="shared" si="14"/>
        <v>-100836</v>
      </c>
      <c r="F61" s="37">
        <f t="shared" si="14"/>
        <v>-117837</v>
      </c>
      <c r="G61" s="37">
        <f t="shared" si="14"/>
        <v>-131991</v>
      </c>
      <c r="H61" s="37">
        <f t="shared" si="14"/>
        <v>-113778</v>
      </c>
      <c r="I61" s="37">
        <f t="shared" si="14"/>
        <v>-24132</v>
      </c>
      <c r="J61" s="37">
        <f t="shared" si="14"/>
        <v>-53211</v>
      </c>
      <c r="K61" s="37">
        <f>SUM(B61:J61)</f>
        <v>-987297</v>
      </c>
    </row>
    <row r="62" spans="1:11" ht="18.75" customHeight="1">
      <c r="A62" s="12" t="s">
        <v>84</v>
      </c>
      <c r="B62" s="37">
        <f t="shared" ref="B62:J62" si="15">-ROUND(B9*$D$3,2)</f>
        <v>-118851</v>
      </c>
      <c r="C62" s="37">
        <f t="shared" si="15"/>
        <v>-165594</v>
      </c>
      <c r="D62" s="37">
        <f t="shared" si="15"/>
        <v>-161067</v>
      </c>
      <c r="E62" s="37">
        <f t="shared" si="15"/>
        <v>-100836</v>
      </c>
      <c r="F62" s="37">
        <f t="shared" si="15"/>
        <v>-117837</v>
      </c>
      <c r="G62" s="37">
        <f t="shared" si="15"/>
        <v>-131991</v>
      </c>
      <c r="H62" s="37">
        <f t="shared" si="15"/>
        <v>-113778</v>
      </c>
      <c r="I62" s="37">
        <f t="shared" si="15"/>
        <v>-24132</v>
      </c>
      <c r="J62" s="37">
        <f t="shared" si="15"/>
        <v>-53211</v>
      </c>
      <c r="K62" s="37">
        <f>SUM(B62:J62)</f>
        <v>-987297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6">SUM(B69:B92)</f>
        <v>0</v>
      </c>
      <c r="C68" s="37">
        <f t="shared" si="16"/>
        <v>-196.18</v>
      </c>
      <c r="D68" s="37">
        <f t="shared" si="16"/>
        <v>-1205.75</v>
      </c>
      <c r="E68" s="37">
        <f t="shared" si="16"/>
        <v>-7362.6</v>
      </c>
      <c r="F68" s="37">
        <f t="shared" si="16"/>
        <v>-421.43</v>
      </c>
      <c r="G68" s="37">
        <f t="shared" si="16"/>
        <v>-23.61</v>
      </c>
      <c r="H68" s="37">
        <f t="shared" si="16"/>
        <v>0</v>
      </c>
      <c r="I68" s="37">
        <f t="shared" si="16"/>
        <v>-225215.79</v>
      </c>
      <c r="J68" s="37">
        <f t="shared" si="16"/>
        <v>-379238.2</v>
      </c>
      <c r="K68" s="37">
        <f>SUM(B68:J68)</f>
        <v>-613663.56000000006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>SUM(B69:J69)</f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>SUM(B70:J70)</f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>SUM(B71:J71)</f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</row>
    <row r="73" spans="1:11" ht="18.75" customHeight="1">
      <c r="A73" s="36" t="s">
        <v>67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>SUM(B74:J74)</f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ref="K76:K90" si="17">SUM(B76:J76)</f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7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7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7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7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37">
        <v>-220000</v>
      </c>
      <c r="J81" s="37">
        <v>-370000</v>
      </c>
      <c r="K81" s="37">
        <f t="shared" si="17"/>
        <v>-590000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7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7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7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7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7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7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7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7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7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-5879.3</v>
      </c>
      <c r="F92" s="20">
        <v>0</v>
      </c>
      <c r="G92" s="20">
        <v>0</v>
      </c>
      <c r="H92" s="20">
        <v>0</v>
      </c>
      <c r="I92" s="50">
        <v>-3234.19</v>
      </c>
      <c r="J92" s="50">
        <v>-8238.2000000000007</v>
      </c>
      <c r="K92" s="50">
        <f>SUM(B92:J92)</f>
        <v>-17351.690000000002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100" si="18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8"/>
        <v>0</v>
      </c>
      <c r="L95" s="57"/>
    </row>
    <row r="96" spans="1:12" ht="18.75" customHeight="1">
      <c r="A96" s="16" t="s">
        <v>92</v>
      </c>
      <c r="B96" s="25">
        <f t="shared" ref="B96:J96" si="19">+B97+B98</f>
        <v>634091.17999999993</v>
      </c>
      <c r="C96" s="25">
        <f t="shared" si="19"/>
        <v>969513.0299999998</v>
      </c>
      <c r="D96" s="25">
        <f t="shared" si="19"/>
        <v>1256291.76</v>
      </c>
      <c r="E96" s="25">
        <f t="shared" si="19"/>
        <v>600150.24</v>
      </c>
      <c r="F96" s="25">
        <f t="shared" si="19"/>
        <v>913925.42999999993</v>
      </c>
      <c r="G96" s="25">
        <f t="shared" si="19"/>
        <v>1231538.3399999999</v>
      </c>
      <c r="H96" s="25">
        <f t="shared" si="19"/>
        <v>564904.5</v>
      </c>
      <c r="I96" s="25">
        <f t="shared" si="19"/>
        <v>7334.0099999999802</v>
      </c>
      <c r="J96" s="25">
        <f t="shared" si="19"/>
        <v>27785.459999999988</v>
      </c>
      <c r="K96" s="50">
        <f t="shared" si="18"/>
        <v>6205533.9499999993</v>
      </c>
      <c r="L96" s="57"/>
    </row>
    <row r="97" spans="1:13" ht="18.75" customHeight="1">
      <c r="A97" s="16" t="s">
        <v>91</v>
      </c>
      <c r="B97" s="25">
        <f t="shared" ref="B97:J97" si="20">+B48+B61+B68+B93</f>
        <v>622107.34</v>
      </c>
      <c r="C97" s="25">
        <f t="shared" si="20"/>
        <v>950401.42999999982</v>
      </c>
      <c r="D97" s="25">
        <f t="shared" si="20"/>
        <v>1244437.18</v>
      </c>
      <c r="E97" s="25">
        <f t="shared" si="20"/>
        <v>581263.72</v>
      </c>
      <c r="F97" s="25">
        <f t="shared" si="20"/>
        <v>913925.42999999993</v>
      </c>
      <c r="G97" s="25">
        <f t="shared" si="20"/>
        <v>1206597.3799999999</v>
      </c>
      <c r="H97" s="25">
        <f t="shared" si="20"/>
        <v>549454.64</v>
      </c>
      <c r="I97" s="25">
        <f t="shared" si="20"/>
        <v>7334.0099999999802</v>
      </c>
      <c r="J97" s="25">
        <f t="shared" si="20"/>
        <v>16198.549999999988</v>
      </c>
      <c r="K97" s="50">
        <f t="shared" si="18"/>
        <v>6091719.6799999988</v>
      </c>
      <c r="L97" s="57"/>
    </row>
    <row r="98" spans="1:13" ht="18" customHeight="1">
      <c r="A98" s="16" t="s">
        <v>95</v>
      </c>
      <c r="B98" s="25">
        <f t="shared" ref="B98:J98" si="21">IF(+B56+B94+B99&lt;0,0,(B56+B94+B99))</f>
        <v>11983.84</v>
      </c>
      <c r="C98" s="25">
        <f t="shared" si="21"/>
        <v>19111.599999999999</v>
      </c>
      <c r="D98" s="25">
        <f t="shared" si="21"/>
        <v>11854.579999999998</v>
      </c>
      <c r="E98" s="25">
        <f t="shared" si="21"/>
        <v>18886.52</v>
      </c>
      <c r="F98" s="25">
        <f t="shared" si="21"/>
        <v>0</v>
      </c>
      <c r="G98" s="25">
        <f t="shared" si="21"/>
        <v>24940.959999999999</v>
      </c>
      <c r="H98" s="25">
        <f t="shared" si="21"/>
        <v>15449.86</v>
      </c>
      <c r="I98" s="20">
        <f t="shared" si="21"/>
        <v>0</v>
      </c>
      <c r="J98" s="25">
        <f t="shared" si="21"/>
        <v>11586.91</v>
      </c>
      <c r="K98" s="50">
        <f t="shared" si="18"/>
        <v>113814.27</v>
      </c>
    </row>
    <row r="99" spans="1:13" ht="18.75" customHeight="1">
      <c r="A99" s="16" t="s">
        <v>93</v>
      </c>
      <c r="B99" s="50">
        <v>-3026.49</v>
      </c>
      <c r="C99" s="50">
        <v>-896.29000000000065</v>
      </c>
      <c r="D99" s="50">
        <v>-8414.27</v>
      </c>
      <c r="E99" s="20">
        <v>0</v>
      </c>
      <c r="F99" s="50">
        <v>-25449.710000000003</v>
      </c>
      <c r="G99" s="20">
        <v>0</v>
      </c>
      <c r="H99" s="20">
        <v>0</v>
      </c>
      <c r="I99" s="20">
        <v>0</v>
      </c>
      <c r="J99" s="20">
        <v>0</v>
      </c>
      <c r="K99" s="50">
        <f t="shared" si="18"/>
        <v>-37786.76</v>
      </c>
      <c r="M99" s="64"/>
    </row>
    <row r="100" spans="1:13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37">
        <f>IF(+F94+F56+F99&gt;0,0,(F94+F56+F99))</f>
        <v>-7041.010000000002</v>
      </c>
      <c r="G100" s="20">
        <v>0</v>
      </c>
      <c r="H100" s="20">
        <v>0</v>
      </c>
      <c r="I100" s="20">
        <v>0</v>
      </c>
      <c r="J100" s="20">
        <v>0</v>
      </c>
      <c r="K100" s="50">
        <f t="shared" si="18"/>
        <v>-7041.010000000002</v>
      </c>
    </row>
    <row r="101" spans="1:13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3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3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3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6205533.9399999995</v>
      </c>
    </row>
    <row r="105" spans="1:13" ht="18.75" customHeight="1">
      <c r="A105" s="27" t="s">
        <v>79</v>
      </c>
      <c r="B105" s="28">
        <v>63206.239999999998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ref="K105:K122" si="22">SUM(B105:J105)</f>
        <v>63206.239999999998</v>
      </c>
    </row>
    <row r="106" spans="1:13" ht="18.75" customHeight="1">
      <c r="A106" s="27" t="s">
        <v>80</v>
      </c>
      <c r="B106" s="28">
        <v>570884.93000000005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2"/>
        <v>570884.93000000005</v>
      </c>
    </row>
    <row r="107" spans="1:13" ht="18.75" customHeight="1">
      <c r="A107" s="27" t="s">
        <v>81</v>
      </c>
      <c r="B107" s="42">
        <v>0</v>
      </c>
      <c r="C107" s="28">
        <f>+C96</f>
        <v>969513.0299999998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969513.0299999998</v>
      </c>
    </row>
    <row r="108" spans="1:13" ht="18.75" customHeight="1">
      <c r="A108" s="27" t="s">
        <v>82</v>
      </c>
      <c r="B108" s="42">
        <v>0</v>
      </c>
      <c r="C108" s="42">
        <v>0</v>
      </c>
      <c r="D108" s="28">
        <f>+D96</f>
        <v>1256291.76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1256291.76</v>
      </c>
    </row>
    <row r="109" spans="1:13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600150.24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600150.24</v>
      </c>
    </row>
    <row r="110" spans="1:13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111681.69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111681.69</v>
      </c>
    </row>
    <row r="111" spans="1:13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150889.09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150889.09</v>
      </c>
    </row>
    <row r="112" spans="1:13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229669.46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229669.46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421685.19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421685.19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361804.77</v>
      </c>
      <c r="H114" s="42">
        <v>0</v>
      </c>
      <c r="I114" s="42">
        <v>0</v>
      </c>
      <c r="J114" s="42">
        <v>0</v>
      </c>
      <c r="K114" s="43">
        <f t="shared" si="22"/>
        <v>361804.77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36825.32</v>
      </c>
      <c r="H115" s="42">
        <v>0</v>
      </c>
      <c r="I115" s="42">
        <v>0</v>
      </c>
      <c r="J115" s="42">
        <v>0</v>
      </c>
      <c r="K115" s="43">
        <f t="shared" si="22"/>
        <v>36825.32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199302.1</v>
      </c>
      <c r="H116" s="42">
        <v>0</v>
      </c>
      <c r="I116" s="42">
        <v>0</v>
      </c>
      <c r="J116" s="42">
        <v>0</v>
      </c>
      <c r="K116" s="43">
        <f t="shared" si="22"/>
        <v>199302.1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165075.22</v>
      </c>
      <c r="H117" s="42">
        <v>0</v>
      </c>
      <c r="I117" s="42">
        <v>0</v>
      </c>
      <c r="J117" s="42">
        <v>0</v>
      </c>
      <c r="K117" s="43">
        <f t="shared" si="22"/>
        <v>165075.22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468530.93</v>
      </c>
      <c r="H118" s="42">
        <v>0</v>
      </c>
      <c r="I118" s="42">
        <v>0</v>
      </c>
      <c r="J118" s="42">
        <v>0</v>
      </c>
      <c r="K118" s="43">
        <f t="shared" si="22"/>
        <v>468530.93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202212.72</v>
      </c>
      <c r="I119" s="42">
        <v>0</v>
      </c>
      <c r="J119" s="42">
        <v>0</v>
      </c>
      <c r="K119" s="43">
        <f t="shared" si="22"/>
        <v>202212.72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362691.78</v>
      </c>
      <c r="I120" s="42">
        <v>0</v>
      </c>
      <c r="J120" s="42">
        <v>0</v>
      </c>
      <c r="K120" s="43">
        <f t="shared" si="22"/>
        <v>362691.78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7334.01</v>
      </c>
      <c r="J121" s="42">
        <v>0</v>
      </c>
      <c r="K121" s="43">
        <f t="shared" si="22"/>
        <v>7334.01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27785.46</v>
      </c>
      <c r="K122" s="46">
        <f t="shared" si="22"/>
        <v>27785.46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opLeftCell="A109" zoomScaleNormal="100" zoomScaleSheetLayoutView="70" workbookViewId="0">
      <selection activeCell="A109" sqref="A109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3" ht="21">
      <c r="A2" s="68" t="s">
        <v>154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9" t="s">
        <v>15</v>
      </c>
      <c r="B4" s="70" t="s">
        <v>118</v>
      </c>
      <c r="C4" s="71"/>
      <c r="D4" s="71"/>
      <c r="E4" s="71"/>
      <c r="F4" s="71"/>
      <c r="G4" s="71"/>
      <c r="H4" s="71"/>
      <c r="I4" s="71"/>
      <c r="J4" s="72"/>
      <c r="K4" s="73" t="s">
        <v>16</v>
      </c>
    </row>
    <row r="5" spans="1:13" ht="38.25">
      <c r="A5" s="69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4" t="s">
        <v>117</v>
      </c>
      <c r="J5" s="74" t="s">
        <v>116</v>
      </c>
      <c r="K5" s="69"/>
    </row>
    <row r="6" spans="1:13" ht="18.75" customHeight="1">
      <c r="A6" s="6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5"/>
      <c r="J6" s="75"/>
      <c r="K6" s="69"/>
    </row>
    <row r="7" spans="1:13" ht="17.25" customHeight="1">
      <c r="A7" s="8" t="s">
        <v>30</v>
      </c>
      <c r="B7" s="9">
        <f t="shared" ref="B7:K7" si="0">+B8+B20+B24+B27</f>
        <v>177111</v>
      </c>
      <c r="C7" s="9">
        <f t="shared" si="0"/>
        <v>246413</v>
      </c>
      <c r="D7" s="9">
        <f t="shared" si="0"/>
        <v>256540</v>
      </c>
      <c r="E7" s="9">
        <f t="shared" si="0"/>
        <v>148251</v>
      </c>
      <c r="F7" s="9">
        <f t="shared" si="0"/>
        <v>264534</v>
      </c>
      <c r="G7" s="9">
        <f t="shared" si="0"/>
        <v>384354</v>
      </c>
      <c r="H7" s="9">
        <f t="shared" si="0"/>
        <v>143370</v>
      </c>
      <c r="I7" s="9">
        <f t="shared" si="0"/>
        <v>27832</v>
      </c>
      <c r="J7" s="9">
        <f t="shared" si="0"/>
        <v>105822</v>
      </c>
      <c r="K7" s="9">
        <f t="shared" si="0"/>
        <v>1754227</v>
      </c>
      <c r="L7" s="55"/>
    </row>
    <row r="8" spans="1:13" ht="17.25" customHeight="1">
      <c r="A8" s="10" t="s">
        <v>125</v>
      </c>
      <c r="B8" s="11">
        <f t="shared" ref="B8:J8" si="1">B9+B12+B16</f>
        <v>102404</v>
      </c>
      <c r="C8" s="11">
        <f t="shared" si="1"/>
        <v>147802</v>
      </c>
      <c r="D8" s="11">
        <f t="shared" si="1"/>
        <v>144674</v>
      </c>
      <c r="E8" s="11">
        <f t="shared" si="1"/>
        <v>87806</v>
      </c>
      <c r="F8" s="11">
        <f t="shared" si="1"/>
        <v>140932</v>
      </c>
      <c r="G8" s="11">
        <f t="shared" si="1"/>
        <v>202061</v>
      </c>
      <c r="H8" s="11">
        <f t="shared" si="1"/>
        <v>88947</v>
      </c>
      <c r="I8" s="11">
        <f t="shared" si="1"/>
        <v>14677</v>
      </c>
      <c r="J8" s="11">
        <f t="shared" si="1"/>
        <v>59400</v>
      </c>
      <c r="K8" s="11">
        <f t="shared" ref="K8:K27" si="2">SUM(B8:J8)</f>
        <v>988703</v>
      </c>
    </row>
    <row r="9" spans="1:13" ht="17.25" customHeight="1">
      <c r="A9" s="15" t="s">
        <v>17</v>
      </c>
      <c r="B9" s="13">
        <f t="shared" ref="B9:J9" si="3">+B10+B11</f>
        <v>24675</v>
      </c>
      <c r="C9" s="13">
        <f t="shared" si="3"/>
        <v>36714</v>
      </c>
      <c r="D9" s="13">
        <f t="shared" si="3"/>
        <v>34246</v>
      </c>
      <c r="E9" s="13">
        <f t="shared" si="3"/>
        <v>20281</v>
      </c>
      <c r="F9" s="13">
        <f t="shared" si="3"/>
        <v>28659</v>
      </c>
      <c r="G9" s="13">
        <f t="shared" si="3"/>
        <v>32096</v>
      </c>
      <c r="H9" s="13">
        <f t="shared" si="3"/>
        <v>22172</v>
      </c>
      <c r="I9" s="13">
        <f t="shared" si="3"/>
        <v>4242</v>
      </c>
      <c r="J9" s="13">
        <f t="shared" si="3"/>
        <v>12943</v>
      </c>
      <c r="K9" s="11">
        <f t="shared" si="2"/>
        <v>216028</v>
      </c>
    </row>
    <row r="10" spans="1:13" ht="17.25" customHeight="1">
      <c r="A10" s="31" t="s">
        <v>18</v>
      </c>
      <c r="B10" s="13">
        <v>24675</v>
      </c>
      <c r="C10" s="13">
        <v>36714</v>
      </c>
      <c r="D10" s="13">
        <v>34246</v>
      </c>
      <c r="E10" s="13">
        <v>20281</v>
      </c>
      <c r="F10" s="13">
        <v>28659</v>
      </c>
      <c r="G10" s="13">
        <v>32096</v>
      </c>
      <c r="H10" s="13">
        <v>22172</v>
      </c>
      <c r="I10" s="13">
        <v>4242</v>
      </c>
      <c r="J10" s="13">
        <v>12943</v>
      </c>
      <c r="K10" s="11">
        <f t="shared" si="2"/>
        <v>216028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 t="shared" si="2"/>
        <v>0</v>
      </c>
    </row>
    <row r="12" spans="1:13" ht="17.25" customHeight="1">
      <c r="A12" s="15" t="s">
        <v>31</v>
      </c>
      <c r="B12" s="17">
        <f t="shared" ref="B12:J12" si="4">SUM(B13:B15)</f>
        <v>76772</v>
      </c>
      <c r="C12" s="17">
        <f t="shared" si="4"/>
        <v>109721</v>
      </c>
      <c r="D12" s="17">
        <f t="shared" si="4"/>
        <v>109104</v>
      </c>
      <c r="E12" s="17">
        <f t="shared" si="4"/>
        <v>66601</v>
      </c>
      <c r="F12" s="17">
        <f t="shared" si="4"/>
        <v>110831</v>
      </c>
      <c r="G12" s="17">
        <f t="shared" si="4"/>
        <v>168142</v>
      </c>
      <c r="H12" s="17">
        <f t="shared" si="4"/>
        <v>65944</v>
      </c>
      <c r="I12" s="17">
        <f t="shared" si="4"/>
        <v>10290</v>
      </c>
      <c r="J12" s="17">
        <f t="shared" si="4"/>
        <v>45969</v>
      </c>
      <c r="K12" s="11">
        <f t="shared" si="2"/>
        <v>763374</v>
      </c>
    </row>
    <row r="13" spans="1:13" ht="17.25" customHeight="1">
      <c r="A13" s="14" t="s">
        <v>20</v>
      </c>
      <c r="B13" s="13">
        <v>38555</v>
      </c>
      <c r="C13" s="13">
        <v>58627</v>
      </c>
      <c r="D13" s="13">
        <v>58852</v>
      </c>
      <c r="E13" s="13">
        <v>36026</v>
      </c>
      <c r="F13" s="13">
        <v>55986</v>
      </c>
      <c r="G13" s="13">
        <v>80185</v>
      </c>
      <c r="H13" s="13">
        <v>31205</v>
      </c>
      <c r="I13" s="13">
        <v>6007</v>
      </c>
      <c r="J13" s="13">
        <v>25136</v>
      </c>
      <c r="K13" s="11">
        <f t="shared" si="2"/>
        <v>390579</v>
      </c>
      <c r="L13" s="55"/>
      <c r="M13" s="56"/>
    </row>
    <row r="14" spans="1:13" ht="17.25" customHeight="1">
      <c r="A14" s="14" t="s">
        <v>21</v>
      </c>
      <c r="B14" s="13">
        <v>33137</v>
      </c>
      <c r="C14" s="13">
        <v>43252</v>
      </c>
      <c r="D14" s="13">
        <v>43555</v>
      </c>
      <c r="E14" s="13">
        <v>26372</v>
      </c>
      <c r="F14" s="13">
        <v>47985</v>
      </c>
      <c r="G14" s="13">
        <v>79641</v>
      </c>
      <c r="H14" s="13">
        <v>30433</v>
      </c>
      <c r="I14" s="13">
        <v>3619</v>
      </c>
      <c r="J14" s="13">
        <v>17964</v>
      </c>
      <c r="K14" s="11">
        <f t="shared" si="2"/>
        <v>325958</v>
      </c>
      <c r="L14" s="55"/>
    </row>
    <row r="15" spans="1:13" ht="17.25" customHeight="1">
      <c r="A15" s="14" t="s">
        <v>22</v>
      </c>
      <c r="B15" s="13">
        <v>5080</v>
      </c>
      <c r="C15" s="13">
        <v>7842</v>
      </c>
      <c r="D15" s="13">
        <v>6697</v>
      </c>
      <c r="E15" s="13">
        <v>4203</v>
      </c>
      <c r="F15" s="13">
        <v>6860</v>
      </c>
      <c r="G15" s="13">
        <v>8316</v>
      </c>
      <c r="H15" s="13">
        <v>4306</v>
      </c>
      <c r="I15" s="13">
        <v>664</v>
      </c>
      <c r="J15" s="13">
        <v>2869</v>
      </c>
      <c r="K15" s="11">
        <f t="shared" si="2"/>
        <v>46837</v>
      </c>
    </row>
    <row r="16" spans="1:13" ht="17.25" customHeight="1">
      <c r="A16" s="15" t="s">
        <v>121</v>
      </c>
      <c r="B16" s="13">
        <f t="shared" ref="B16:J16" si="5">B17+B18+B19</f>
        <v>957</v>
      </c>
      <c r="C16" s="13">
        <f t="shared" si="5"/>
        <v>1367</v>
      </c>
      <c r="D16" s="13">
        <f t="shared" si="5"/>
        <v>1324</v>
      </c>
      <c r="E16" s="13">
        <f t="shared" si="5"/>
        <v>924</v>
      </c>
      <c r="F16" s="13">
        <f t="shared" si="5"/>
        <v>1442</v>
      </c>
      <c r="G16" s="13">
        <f t="shared" si="5"/>
        <v>1823</v>
      </c>
      <c r="H16" s="13">
        <f t="shared" si="5"/>
        <v>831</v>
      </c>
      <c r="I16" s="13">
        <f t="shared" si="5"/>
        <v>145</v>
      </c>
      <c r="J16" s="13">
        <f t="shared" si="5"/>
        <v>488</v>
      </c>
      <c r="K16" s="11">
        <f t="shared" si="2"/>
        <v>9301</v>
      </c>
    </row>
    <row r="17" spans="1:12" ht="17.25" customHeight="1">
      <c r="A17" s="14" t="s">
        <v>122</v>
      </c>
      <c r="B17" s="13">
        <v>853</v>
      </c>
      <c r="C17" s="13">
        <v>1173</v>
      </c>
      <c r="D17" s="13">
        <v>1197</v>
      </c>
      <c r="E17" s="13">
        <v>829</v>
      </c>
      <c r="F17" s="13">
        <v>1288</v>
      </c>
      <c r="G17" s="13">
        <v>1635</v>
      </c>
      <c r="H17" s="13">
        <v>725</v>
      </c>
      <c r="I17" s="13">
        <v>139</v>
      </c>
      <c r="J17" s="13">
        <v>445</v>
      </c>
      <c r="K17" s="11">
        <f t="shared" si="2"/>
        <v>8284</v>
      </c>
    </row>
    <row r="18" spans="1:12" ht="17.25" customHeight="1">
      <c r="A18" s="14" t="s">
        <v>123</v>
      </c>
      <c r="B18" s="13">
        <v>8</v>
      </c>
      <c r="C18" s="13">
        <v>33</v>
      </c>
      <c r="D18" s="13">
        <v>20</v>
      </c>
      <c r="E18" s="13">
        <v>16</v>
      </c>
      <c r="F18" s="13">
        <v>40</v>
      </c>
      <c r="G18" s="13">
        <v>45</v>
      </c>
      <c r="H18" s="13">
        <v>14</v>
      </c>
      <c r="I18" s="13">
        <v>0</v>
      </c>
      <c r="J18" s="13">
        <v>6</v>
      </c>
      <c r="K18" s="11">
        <f t="shared" si="2"/>
        <v>182</v>
      </c>
    </row>
    <row r="19" spans="1:12" ht="17.25" customHeight="1">
      <c r="A19" s="14" t="s">
        <v>124</v>
      </c>
      <c r="B19" s="13">
        <v>96</v>
      </c>
      <c r="C19" s="13">
        <v>161</v>
      </c>
      <c r="D19" s="13">
        <v>107</v>
      </c>
      <c r="E19" s="13">
        <v>79</v>
      </c>
      <c r="F19" s="13">
        <v>114</v>
      </c>
      <c r="G19" s="13">
        <v>143</v>
      </c>
      <c r="H19" s="13">
        <v>92</v>
      </c>
      <c r="I19" s="13">
        <v>6</v>
      </c>
      <c r="J19" s="11">
        <v>37</v>
      </c>
      <c r="K19" s="11">
        <f t="shared" si="2"/>
        <v>835</v>
      </c>
    </row>
    <row r="20" spans="1:12" ht="17.25" customHeight="1">
      <c r="A20" s="16" t="s">
        <v>23</v>
      </c>
      <c r="B20" s="11">
        <f t="shared" ref="B20:J20" si="6">+B21+B22+B23</f>
        <v>58924</v>
      </c>
      <c r="C20" s="11">
        <f t="shared" si="6"/>
        <v>74589</v>
      </c>
      <c r="D20" s="11">
        <f t="shared" si="6"/>
        <v>82239</v>
      </c>
      <c r="E20" s="11">
        <f t="shared" si="6"/>
        <v>44747</v>
      </c>
      <c r="F20" s="11">
        <f t="shared" si="6"/>
        <v>100892</v>
      </c>
      <c r="G20" s="11">
        <f t="shared" si="6"/>
        <v>159375</v>
      </c>
      <c r="H20" s="11">
        <f t="shared" si="6"/>
        <v>44676</v>
      </c>
      <c r="I20" s="11">
        <f t="shared" si="6"/>
        <v>8880</v>
      </c>
      <c r="J20" s="11">
        <f t="shared" si="6"/>
        <v>31916</v>
      </c>
      <c r="K20" s="11">
        <f t="shared" si="2"/>
        <v>606238</v>
      </c>
    </row>
    <row r="21" spans="1:12" ht="17.25" customHeight="1">
      <c r="A21" s="12" t="s">
        <v>24</v>
      </c>
      <c r="B21" s="13">
        <v>36781</v>
      </c>
      <c r="C21" s="13">
        <v>49959</v>
      </c>
      <c r="D21" s="13">
        <v>54045</v>
      </c>
      <c r="E21" s="13">
        <v>29908</v>
      </c>
      <c r="F21" s="13">
        <v>61930</v>
      </c>
      <c r="G21" s="13">
        <v>89568</v>
      </c>
      <c r="H21" s="13">
        <v>27884</v>
      </c>
      <c r="I21" s="13">
        <v>6308</v>
      </c>
      <c r="J21" s="13">
        <v>20600</v>
      </c>
      <c r="K21" s="11">
        <f t="shared" si="2"/>
        <v>376983</v>
      </c>
      <c r="L21" s="55"/>
    </row>
    <row r="22" spans="1:12" ht="17.25" customHeight="1">
      <c r="A22" s="12" t="s">
        <v>25</v>
      </c>
      <c r="B22" s="13">
        <v>19236</v>
      </c>
      <c r="C22" s="13">
        <v>20796</v>
      </c>
      <c r="D22" s="13">
        <v>24366</v>
      </c>
      <c r="E22" s="13">
        <v>12907</v>
      </c>
      <c r="F22" s="13">
        <v>34428</v>
      </c>
      <c r="G22" s="13">
        <v>63676</v>
      </c>
      <c r="H22" s="13">
        <v>14917</v>
      </c>
      <c r="I22" s="13">
        <v>2173</v>
      </c>
      <c r="J22" s="13">
        <v>9733</v>
      </c>
      <c r="K22" s="11">
        <f t="shared" si="2"/>
        <v>202232</v>
      </c>
      <c r="L22" s="55"/>
    </row>
    <row r="23" spans="1:12" ht="17.25" customHeight="1">
      <c r="A23" s="12" t="s">
        <v>26</v>
      </c>
      <c r="B23" s="13">
        <v>2907</v>
      </c>
      <c r="C23" s="13">
        <v>3834</v>
      </c>
      <c r="D23" s="13">
        <v>3828</v>
      </c>
      <c r="E23" s="13">
        <v>1932</v>
      </c>
      <c r="F23" s="13">
        <v>4534</v>
      </c>
      <c r="G23" s="13">
        <v>6131</v>
      </c>
      <c r="H23" s="13">
        <v>1875</v>
      </c>
      <c r="I23" s="13">
        <v>399</v>
      </c>
      <c r="J23" s="13">
        <v>1583</v>
      </c>
      <c r="K23" s="11">
        <f t="shared" si="2"/>
        <v>27023</v>
      </c>
    </row>
    <row r="24" spans="1:12" ht="17.25" customHeight="1">
      <c r="A24" s="16" t="s">
        <v>27</v>
      </c>
      <c r="B24" s="13">
        <v>15783</v>
      </c>
      <c r="C24" s="13">
        <v>24022</v>
      </c>
      <c r="D24" s="13">
        <v>29627</v>
      </c>
      <c r="E24" s="13">
        <v>15698</v>
      </c>
      <c r="F24" s="13">
        <v>22710</v>
      </c>
      <c r="G24" s="13">
        <v>22918</v>
      </c>
      <c r="H24" s="13">
        <v>8889</v>
      </c>
      <c r="I24" s="13">
        <v>4275</v>
      </c>
      <c r="J24" s="13">
        <v>14506</v>
      </c>
      <c r="K24" s="11">
        <f t="shared" si="2"/>
        <v>158428</v>
      </c>
    </row>
    <row r="25" spans="1:12" ht="17.25" customHeight="1">
      <c r="A25" s="12" t="s">
        <v>28</v>
      </c>
      <c r="B25" s="13">
        <v>10101</v>
      </c>
      <c r="C25" s="13">
        <v>15374</v>
      </c>
      <c r="D25" s="13">
        <v>18961</v>
      </c>
      <c r="E25" s="13">
        <v>10047</v>
      </c>
      <c r="F25" s="13">
        <v>14534</v>
      </c>
      <c r="G25" s="13">
        <v>14668</v>
      </c>
      <c r="H25" s="13">
        <v>5689</v>
      </c>
      <c r="I25" s="13">
        <v>2736</v>
      </c>
      <c r="J25" s="13">
        <v>9284</v>
      </c>
      <c r="K25" s="11">
        <f t="shared" si="2"/>
        <v>101394</v>
      </c>
      <c r="L25" s="55"/>
    </row>
    <row r="26" spans="1:12" ht="17.25" customHeight="1">
      <c r="A26" s="12" t="s">
        <v>29</v>
      </c>
      <c r="B26" s="13">
        <v>5682</v>
      </c>
      <c r="C26" s="13">
        <v>8648</v>
      </c>
      <c r="D26" s="13">
        <v>10666</v>
      </c>
      <c r="E26" s="13">
        <v>5651</v>
      </c>
      <c r="F26" s="13">
        <v>8176</v>
      </c>
      <c r="G26" s="13">
        <v>8250</v>
      </c>
      <c r="H26" s="13">
        <v>3200</v>
      </c>
      <c r="I26" s="13">
        <v>1539</v>
      </c>
      <c r="J26" s="13">
        <v>5222</v>
      </c>
      <c r="K26" s="11">
        <f t="shared" si="2"/>
        <v>57034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858</v>
      </c>
      <c r="I27" s="11">
        <v>0</v>
      </c>
      <c r="J27" s="11">
        <v>0</v>
      </c>
      <c r="K27" s="11">
        <f t="shared" si="2"/>
        <v>858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 t="shared" ref="B29:J29" si="7">SUM(B30:B33)</f>
        <v>2.2709000000000001</v>
      </c>
      <c r="C29" s="34">
        <f t="shared" si="7"/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26904.98</v>
      </c>
      <c r="I35" s="20">
        <v>0</v>
      </c>
      <c r="J35" s="20">
        <v>0</v>
      </c>
      <c r="K35" s="24">
        <f>SUM(B35:J35)</f>
        <v>26904.98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5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 t="shared" si="8"/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 t="shared" ref="B47:J47" si="9">+B48+B56</f>
        <v>417211.7</v>
      </c>
      <c r="C47" s="23">
        <f t="shared" si="9"/>
        <v>658253.12</v>
      </c>
      <c r="D47" s="23">
        <f t="shared" si="9"/>
        <v>775163.45</v>
      </c>
      <c r="E47" s="23">
        <f t="shared" si="9"/>
        <v>386549</v>
      </c>
      <c r="F47" s="23">
        <f t="shared" si="9"/>
        <v>655300.76</v>
      </c>
      <c r="G47" s="23">
        <f t="shared" si="9"/>
        <v>820976.52999999991</v>
      </c>
      <c r="H47" s="23">
        <f t="shared" si="9"/>
        <v>382829.92</v>
      </c>
      <c r="I47" s="23">
        <f t="shared" si="9"/>
        <v>117325.8</v>
      </c>
      <c r="J47" s="23">
        <f t="shared" si="9"/>
        <v>276089</v>
      </c>
      <c r="K47" s="23">
        <f t="shared" ref="K47:K56" si="10">SUM(B47:J47)</f>
        <v>4489699.28</v>
      </c>
    </row>
    <row r="48" spans="1:11" ht="17.25" customHeight="1">
      <c r="A48" s="16" t="s">
        <v>48</v>
      </c>
      <c r="B48" s="24">
        <f t="shared" ref="B48:J48" si="11">SUM(B49:B55)</f>
        <v>402201.37</v>
      </c>
      <c r="C48" s="24">
        <f t="shared" si="11"/>
        <v>638245.23</v>
      </c>
      <c r="D48" s="24">
        <f t="shared" si="11"/>
        <v>754894.6</v>
      </c>
      <c r="E48" s="24">
        <f t="shared" si="11"/>
        <v>367662.48</v>
      </c>
      <c r="F48" s="24">
        <f t="shared" si="11"/>
        <v>636892.06000000006</v>
      </c>
      <c r="G48" s="24">
        <f t="shared" si="11"/>
        <v>796035.57</v>
      </c>
      <c r="H48" s="24">
        <f t="shared" si="11"/>
        <v>367380.06</v>
      </c>
      <c r="I48" s="24">
        <f t="shared" si="11"/>
        <v>117325.8</v>
      </c>
      <c r="J48" s="24">
        <f t="shared" si="11"/>
        <v>264502.09000000003</v>
      </c>
      <c r="K48" s="24">
        <f t="shared" si="10"/>
        <v>4345139.26</v>
      </c>
    </row>
    <row r="49" spans="1:11" ht="17.25" customHeight="1">
      <c r="A49" s="36" t="s">
        <v>49</v>
      </c>
      <c r="B49" s="24">
        <f t="shared" ref="B49:J49" si="12">ROUND(B30*B7,2)</f>
        <v>402201.37</v>
      </c>
      <c r="C49" s="24">
        <f t="shared" si="12"/>
        <v>636829.76</v>
      </c>
      <c r="D49" s="24">
        <f t="shared" si="12"/>
        <v>754894.6</v>
      </c>
      <c r="E49" s="24">
        <f t="shared" si="12"/>
        <v>367662.48</v>
      </c>
      <c r="F49" s="24">
        <f t="shared" si="12"/>
        <v>636892.06000000006</v>
      </c>
      <c r="G49" s="24">
        <f t="shared" si="12"/>
        <v>796035.57</v>
      </c>
      <c r="H49" s="24">
        <f t="shared" si="12"/>
        <v>340475.08</v>
      </c>
      <c r="I49" s="24">
        <f t="shared" si="12"/>
        <v>117325.8</v>
      </c>
      <c r="J49" s="24">
        <f t="shared" si="12"/>
        <v>264502.09000000003</v>
      </c>
      <c r="K49" s="24">
        <f t="shared" si="10"/>
        <v>4316818.8099999996</v>
      </c>
    </row>
    <row r="50" spans="1:11" ht="17.25" customHeight="1">
      <c r="A50" s="36" t="s">
        <v>50</v>
      </c>
      <c r="B50" s="20">
        <v>0</v>
      </c>
      <c r="C50" s="24">
        <f>ROUND(C31*C7,2)</f>
        <v>1415.47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0"/>
        <v>1415.47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0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26904.98</v>
      </c>
      <c r="I53" s="33">
        <f>+I35</f>
        <v>0</v>
      </c>
      <c r="J53" s="33">
        <f>+J35</f>
        <v>0</v>
      </c>
      <c r="K53" s="24">
        <f t="shared" si="10"/>
        <v>26904.98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0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0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20268.849999999999</v>
      </c>
      <c r="E56" s="38">
        <v>18886.52</v>
      </c>
      <c r="F56" s="38">
        <v>18408.7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0"/>
        <v>144560.01999999999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-74025</v>
      </c>
      <c r="C60" s="37">
        <f t="shared" si="13"/>
        <v>-110338.18</v>
      </c>
      <c r="D60" s="37">
        <f t="shared" si="13"/>
        <v>-103943.75</v>
      </c>
      <c r="E60" s="37">
        <f t="shared" si="13"/>
        <v>-65534.66</v>
      </c>
      <c r="F60" s="37">
        <f t="shared" si="13"/>
        <v>-86398.43</v>
      </c>
      <c r="G60" s="37">
        <f t="shared" si="13"/>
        <v>-96311.61</v>
      </c>
      <c r="H60" s="37">
        <f t="shared" si="13"/>
        <v>-66516</v>
      </c>
      <c r="I60" s="37">
        <f t="shared" si="13"/>
        <v>-116185.91</v>
      </c>
      <c r="J60" s="37">
        <f t="shared" si="13"/>
        <v>-254770.99</v>
      </c>
      <c r="K60" s="37">
        <f>SUM(B60:J60)</f>
        <v>-974024.53</v>
      </c>
    </row>
    <row r="61" spans="1:11" ht="18.75" customHeight="1">
      <c r="A61" s="16" t="s">
        <v>83</v>
      </c>
      <c r="B61" s="37">
        <f t="shared" ref="B61:J61" si="14">B62+B63+B64+B65+B66+B67</f>
        <v>-74025</v>
      </c>
      <c r="C61" s="37">
        <f t="shared" si="14"/>
        <v>-110142</v>
      </c>
      <c r="D61" s="37">
        <f t="shared" si="14"/>
        <v>-102738</v>
      </c>
      <c r="E61" s="37">
        <f t="shared" si="14"/>
        <v>-60843</v>
      </c>
      <c r="F61" s="37">
        <f t="shared" si="14"/>
        <v>-85977</v>
      </c>
      <c r="G61" s="37">
        <f t="shared" si="14"/>
        <v>-96288</v>
      </c>
      <c r="H61" s="37">
        <f t="shared" si="14"/>
        <v>-66516</v>
      </c>
      <c r="I61" s="37">
        <f t="shared" si="14"/>
        <v>-12726</v>
      </c>
      <c r="J61" s="37">
        <f t="shared" si="14"/>
        <v>-38829</v>
      </c>
      <c r="K61" s="37">
        <f>SUM(B61:J61)</f>
        <v>-648084</v>
      </c>
    </row>
    <row r="62" spans="1:11" ht="18.75" customHeight="1">
      <c r="A62" s="12" t="s">
        <v>84</v>
      </c>
      <c r="B62" s="37">
        <f t="shared" ref="B62:J62" si="15">-ROUND(B9*$D$3,2)</f>
        <v>-74025</v>
      </c>
      <c r="C62" s="37">
        <f t="shared" si="15"/>
        <v>-110142</v>
      </c>
      <c r="D62" s="37">
        <f t="shared" si="15"/>
        <v>-102738</v>
      </c>
      <c r="E62" s="37">
        <f t="shared" si="15"/>
        <v>-60843</v>
      </c>
      <c r="F62" s="37">
        <f t="shared" si="15"/>
        <v>-85977</v>
      </c>
      <c r="G62" s="37">
        <f t="shared" si="15"/>
        <v>-96288</v>
      </c>
      <c r="H62" s="37">
        <f t="shared" si="15"/>
        <v>-66516</v>
      </c>
      <c r="I62" s="37">
        <f t="shared" si="15"/>
        <v>-12726</v>
      </c>
      <c r="J62" s="37">
        <f t="shared" si="15"/>
        <v>-38829</v>
      </c>
      <c r="K62" s="37">
        <f>SUM(B62:J62)</f>
        <v>-648084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20">
        <v>0</v>
      </c>
      <c r="C68" s="37">
        <f t="shared" ref="C68:J68" si="16">SUM(C69:C92)</f>
        <v>-196.18</v>
      </c>
      <c r="D68" s="37">
        <f t="shared" si="16"/>
        <v>-1205.75</v>
      </c>
      <c r="E68" s="37">
        <f t="shared" si="16"/>
        <v>-4691.66</v>
      </c>
      <c r="F68" s="37">
        <f t="shared" si="16"/>
        <v>-421.43</v>
      </c>
      <c r="G68" s="37">
        <f t="shared" si="16"/>
        <v>-23.61</v>
      </c>
      <c r="H68" s="37">
        <f t="shared" si="16"/>
        <v>0</v>
      </c>
      <c r="I68" s="37">
        <f t="shared" si="16"/>
        <v>-103459.91</v>
      </c>
      <c r="J68" s="37">
        <f t="shared" si="16"/>
        <v>-215941.99</v>
      </c>
      <c r="K68" s="37">
        <f>SUM(B68:J68)</f>
        <v>-325940.53000000003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>SUM(B69:J69)</f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>SUM(B70:J70)</f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>SUM(B71:J71)</f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</row>
    <row r="73" spans="1:11" ht="18.75" customHeight="1">
      <c r="A73" s="36" t="s">
        <v>67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>SUM(B74:J74)</f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ref="K76:K90" si="17">SUM(B76:J76)</f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7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7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7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7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37">
        <v>-100000</v>
      </c>
      <c r="J81" s="37">
        <v>-210000</v>
      </c>
      <c r="K81" s="37">
        <f t="shared" si="17"/>
        <v>-310000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7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7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7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7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7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7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7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7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7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-3208.36</v>
      </c>
      <c r="F92" s="20">
        <v>0</v>
      </c>
      <c r="G92" s="20">
        <v>0</v>
      </c>
      <c r="H92" s="20">
        <v>0</v>
      </c>
      <c r="I92" s="50">
        <v>-1478.31</v>
      </c>
      <c r="J92" s="50">
        <v>-4941.99</v>
      </c>
      <c r="K92" s="50">
        <f>SUM(B92:J92)</f>
        <v>-9628.66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99" si="18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8"/>
        <v>0</v>
      </c>
      <c r="L95" s="57"/>
    </row>
    <row r="96" spans="1:12" ht="18.75" customHeight="1">
      <c r="A96" s="16" t="s">
        <v>92</v>
      </c>
      <c r="B96" s="25">
        <f t="shared" ref="B96:J96" si="19">+B97+B98</f>
        <v>343186.7</v>
      </c>
      <c r="C96" s="25">
        <f t="shared" si="19"/>
        <v>547914.93999999994</v>
      </c>
      <c r="D96" s="25">
        <f t="shared" si="19"/>
        <v>671219.7</v>
      </c>
      <c r="E96" s="25">
        <f t="shared" si="19"/>
        <v>321014.34000000003</v>
      </c>
      <c r="F96" s="25">
        <f t="shared" si="19"/>
        <v>561861.31999999995</v>
      </c>
      <c r="G96" s="25">
        <f t="shared" si="19"/>
        <v>724664.91999999993</v>
      </c>
      <c r="H96" s="25">
        <f t="shared" si="19"/>
        <v>316313.92</v>
      </c>
      <c r="I96" s="25">
        <f t="shared" si="19"/>
        <v>1139.8899999999994</v>
      </c>
      <c r="J96" s="25">
        <f t="shared" si="19"/>
        <v>21318.010000000035</v>
      </c>
      <c r="K96" s="50">
        <f t="shared" si="18"/>
        <v>3508633.74</v>
      </c>
      <c r="L96" s="57"/>
    </row>
    <row r="97" spans="1:13" ht="18.75" customHeight="1">
      <c r="A97" s="16" t="s">
        <v>91</v>
      </c>
      <c r="B97" s="25">
        <f t="shared" ref="B97:J97" si="20">+B48+B61+B68+B93</f>
        <v>328176.37</v>
      </c>
      <c r="C97" s="25">
        <f t="shared" si="20"/>
        <v>527907.04999999993</v>
      </c>
      <c r="D97" s="25">
        <f t="shared" si="20"/>
        <v>650950.85</v>
      </c>
      <c r="E97" s="25">
        <f t="shared" si="20"/>
        <v>302127.82</v>
      </c>
      <c r="F97" s="25">
        <f t="shared" si="20"/>
        <v>550493.63</v>
      </c>
      <c r="G97" s="25">
        <f t="shared" si="20"/>
        <v>699723.96</v>
      </c>
      <c r="H97" s="25">
        <f t="shared" si="20"/>
        <v>300864.06</v>
      </c>
      <c r="I97" s="25">
        <f t="shared" si="20"/>
        <v>1139.8899999999994</v>
      </c>
      <c r="J97" s="25">
        <f t="shared" si="20"/>
        <v>9731.1000000000349</v>
      </c>
      <c r="K97" s="50">
        <f t="shared" si="18"/>
        <v>3371114.7300000004</v>
      </c>
      <c r="L97" s="57"/>
    </row>
    <row r="98" spans="1:13" ht="18" customHeight="1">
      <c r="A98" s="16" t="s">
        <v>95</v>
      </c>
      <c r="B98" s="25">
        <f t="shared" ref="B98:J98" si="21">IF(+B56+B94+B99&lt;0,0,(B56+B94+B99))</f>
        <v>15010.33</v>
      </c>
      <c r="C98" s="25">
        <f t="shared" si="21"/>
        <v>20007.89</v>
      </c>
      <c r="D98" s="25">
        <f t="shared" si="21"/>
        <v>20268.849999999999</v>
      </c>
      <c r="E98" s="25">
        <f t="shared" si="21"/>
        <v>18886.52</v>
      </c>
      <c r="F98" s="25">
        <f t="shared" si="21"/>
        <v>11367.689999999999</v>
      </c>
      <c r="G98" s="25">
        <f t="shared" si="21"/>
        <v>24940.959999999999</v>
      </c>
      <c r="H98" s="25">
        <f t="shared" si="21"/>
        <v>15449.86</v>
      </c>
      <c r="I98" s="20">
        <f t="shared" si="21"/>
        <v>0</v>
      </c>
      <c r="J98" s="25">
        <f t="shared" si="21"/>
        <v>11586.91</v>
      </c>
      <c r="K98" s="50">
        <f t="shared" si="18"/>
        <v>137519.00999999998</v>
      </c>
    </row>
    <row r="99" spans="1:13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50">
        <v>-7041.010000000002</v>
      </c>
      <c r="G99" s="20">
        <v>0</v>
      </c>
      <c r="H99" s="20">
        <v>0</v>
      </c>
      <c r="I99" s="20">
        <v>0</v>
      </c>
      <c r="J99" s="20">
        <v>0</v>
      </c>
      <c r="K99" s="50">
        <f t="shared" si="18"/>
        <v>-7041.010000000002</v>
      </c>
      <c r="M99" s="64"/>
    </row>
    <row r="100" spans="1:13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3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3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3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3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3508633.7399999998</v>
      </c>
    </row>
    <row r="105" spans="1:13" ht="18.75" customHeight="1">
      <c r="A105" s="27" t="s">
        <v>79</v>
      </c>
      <c r="B105" s="28">
        <v>34425.39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ref="K105:K122" si="22">SUM(B105:J105)</f>
        <v>34425.39</v>
      </c>
    </row>
    <row r="106" spans="1:13" ht="18.75" customHeight="1">
      <c r="A106" s="27" t="s">
        <v>80</v>
      </c>
      <c r="B106" s="28">
        <v>308761.31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2"/>
        <v>308761.31</v>
      </c>
    </row>
    <row r="107" spans="1:13" ht="18.75" customHeight="1">
      <c r="A107" s="27" t="s">
        <v>81</v>
      </c>
      <c r="B107" s="42">
        <v>0</v>
      </c>
      <c r="C107" s="28">
        <f>+C96</f>
        <v>547914.93999999994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547914.93999999994</v>
      </c>
    </row>
    <row r="108" spans="1:13" ht="18.75" customHeight="1">
      <c r="A108" s="27" t="s">
        <v>82</v>
      </c>
      <c r="B108" s="42">
        <v>0</v>
      </c>
      <c r="C108" s="42">
        <v>0</v>
      </c>
      <c r="D108" s="28">
        <f>+D96</f>
        <v>671219.7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671219.7</v>
      </c>
    </row>
    <row r="109" spans="1:13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321014.34000000003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321014.34000000003</v>
      </c>
    </row>
    <row r="110" spans="1:13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68618.53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68618.53</v>
      </c>
    </row>
    <row r="111" spans="1:13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92751.94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92751.94</v>
      </c>
    </row>
    <row r="112" spans="1:13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141732.29999999999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141732.29999999999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258758.55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258758.55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200666.1</v>
      </c>
      <c r="H114" s="42">
        <v>0</v>
      </c>
      <c r="I114" s="42">
        <v>0</v>
      </c>
      <c r="J114" s="42">
        <v>0</v>
      </c>
      <c r="K114" s="43">
        <f t="shared" si="22"/>
        <v>200666.1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21769.16</v>
      </c>
      <c r="H115" s="42">
        <v>0</v>
      </c>
      <c r="I115" s="42">
        <v>0</v>
      </c>
      <c r="J115" s="42">
        <v>0</v>
      </c>
      <c r="K115" s="43">
        <f t="shared" si="22"/>
        <v>21769.16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123425.73</v>
      </c>
      <c r="H116" s="42">
        <v>0</v>
      </c>
      <c r="I116" s="42">
        <v>0</v>
      </c>
      <c r="J116" s="42">
        <v>0</v>
      </c>
      <c r="K116" s="43">
        <f t="shared" si="22"/>
        <v>123425.73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102123.74</v>
      </c>
      <c r="H117" s="42">
        <v>0</v>
      </c>
      <c r="I117" s="42">
        <v>0</v>
      </c>
      <c r="J117" s="42">
        <v>0</v>
      </c>
      <c r="K117" s="43">
        <f t="shared" si="22"/>
        <v>102123.74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276680.19</v>
      </c>
      <c r="H118" s="42">
        <v>0</v>
      </c>
      <c r="I118" s="42">
        <v>0</v>
      </c>
      <c r="J118" s="42">
        <v>0</v>
      </c>
      <c r="K118" s="43">
        <f t="shared" si="22"/>
        <v>276680.19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113391.31</v>
      </c>
      <c r="I119" s="42">
        <v>0</v>
      </c>
      <c r="J119" s="42">
        <v>0</v>
      </c>
      <c r="K119" s="43">
        <f t="shared" si="22"/>
        <v>113391.31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202922.61</v>
      </c>
      <c r="I120" s="42">
        <v>0</v>
      </c>
      <c r="J120" s="42">
        <v>0</v>
      </c>
      <c r="K120" s="43">
        <f t="shared" si="22"/>
        <v>202922.61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1139.8900000000001</v>
      </c>
      <c r="J121" s="42">
        <v>0</v>
      </c>
      <c r="K121" s="43">
        <f t="shared" si="22"/>
        <v>1139.8900000000001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21318.01</v>
      </c>
      <c r="K122" s="46">
        <f t="shared" si="22"/>
        <v>21318.01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3.637978807091713E-11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opLeftCell="A109" zoomScaleNormal="100" zoomScaleSheetLayoutView="70" workbookViewId="0">
      <selection activeCell="A109" sqref="A109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3" ht="21">
      <c r="A2" s="68" t="s">
        <v>168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9" t="s">
        <v>15</v>
      </c>
      <c r="B4" s="70" t="s">
        <v>118</v>
      </c>
      <c r="C4" s="71"/>
      <c r="D4" s="71"/>
      <c r="E4" s="71"/>
      <c r="F4" s="71"/>
      <c r="G4" s="71"/>
      <c r="H4" s="71"/>
      <c r="I4" s="71"/>
      <c r="J4" s="72"/>
      <c r="K4" s="73" t="s">
        <v>16</v>
      </c>
    </row>
    <row r="5" spans="1:13" ht="38.25">
      <c r="A5" s="69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4" t="s">
        <v>117</v>
      </c>
      <c r="J5" s="74" t="s">
        <v>116</v>
      </c>
      <c r="K5" s="69"/>
    </row>
    <row r="6" spans="1:13" ht="18.75" customHeight="1">
      <c r="A6" s="6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5"/>
      <c r="J6" s="75"/>
      <c r="K6" s="69"/>
    </row>
    <row r="7" spans="1:13" ht="17.25" customHeight="1">
      <c r="A7" s="8" t="s">
        <v>30</v>
      </c>
      <c r="B7" s="9">
        <f t="shared" ref="B7:K7" si="0">+B8+B20+B24+B27</f>
        <v>583837</v>
      </c>
      <c r="C7" s="9">
        <f t="shared" si="0"/>
        <v>795921</v>
      </c>
      <c r="D7" s="9">
        <f t="shared" si="0"/>
        <v>783833</v>
      </c>
      <c r="E7" s="9">
        <f t="shared" si="0"/>
        <v>549261</v>
      </c>
      <c r="F7" s="9">
        <f t="shared" si="0"/>
        <v>761864</v>
      </c>
      <c r="G7" s="9">
        <f t="shared" si="0"/>
        <v>1130332</v>
      </c>
      <c r="H7" s="9">
        <f t="shared" si="0"/>
        <v>554916</v>
      </c>
      <c r="I7" s="9">
        <f t="shared" si="0"/>
        <v>125863</v>
      </c>
      <c r="J7" s="9">
        <f t="shared" si="0"/>
        <v>294863</v>
      </c>
      <c r="K7" s="9">
        <f t="shared" si="0"/>
        <v>5580690</v>
      </c>
      <c r="L7" s="55"/>
    </row>
    <row r="8" spans="1:13" ht="17.25" customHeight="1">
      <c r="A8" s="10" t="s">
        <v>125</v>
      </c>
      <c r="B8" s="11">
        <f t="shared" ref="B8:J8" si="1">B9+B12+B16</f>
        <v>350413</v>
      </c>
      <c r="C8" s="11">
        <f t="shared" si="1"/>
        <v>487638</v>
      </c>
      <c r="D8" s="11">
        <f t="shared" si="1"/>
        <v>448633</v>
      </c>
      <c r="E8" s="11">
        <f t="shared" si="1"/>
        <v>327466</v>
      </c>
      <c r="F8" s="11">
        <f t="shared" si="1"/>
        <v>431019</v>
      </c>
      <c r="G8" s="11">
        <f t="shared" si="1"/>
        <v>622632</v>
      </c>
      <c r="H8" s="11">
        <f t="shared" si="1"/>
        <v>347045</v>
      </c>
      <c r="I8" s="11">
        <f t="shared" si="1"/>
        <v>68904</v>
      </c>
      <c r="J8" s="11">
        <f t="shared" si="1"/>
        <v>167437</v>
      </c>
      <c r="K8" s="11">
        <f t="shared" ref="K8:K27" si="2">SUM(B8:J8)</f>
        <v>3251187</v>
      </c>
    </row>
    <row r="9" spans="1:13" ht="17.25" customHeight="1">
      <c r="A9" s="15" t="s">
        <v>17</v>
      </c>
      <c r="B9" s="13">
        <f t="shared" ref="B9:J9" si="3">+B10+B11</f>
        <v>56449</v>
      </c>
      <c r="C9" s="13">
        <f t="shared" si="3"/>
        <v>79603</v>
      </c>
      <c r="D9" s="13">
        <f t="shared" si="3"/>
        <v>68805</v>
      </c>
      <c r="E9" s="13">
        <f t="shared" si="3"/>
        <v>50658</v>
      </c>
      <c r="F9" s="13">
        <f t="shared" si="3"/>
        <v>60190</v>
      </c>
      <c r="G9" s="13">
        <f t="shared" si="3"/>
        <v>70596</v>
      </c>
      <c r="H9" s="13">
        <f t="shared" si="3"/>
        <v>66307</v>
      </c>
      <c r="I9" s="13">
        <f t="shared" si="3"/>
        <v>12845</v>
      </c>
      <c r="J9" s="13">
        <f t="shared" si="3"/>
        <v>22976</v>
      </c>
      <c r="K9" s="11">
        <f t="shared" si="2"/>
        <v>488429</v>
      </c>
    </row>
    <row r="10" spans="1:13" ht="17.25" customHeight="1">
      <c r="A10" s="31" t="s">
        <v>18</v>
      </c>
      <c r="B10" s="13">
        <v>56449</v>
      </c>
      <c r="C10" s="13">
        <v>79603</v>
      </c>
      <c r="D10" s="13">
        <v>68805</v>
      </c>
      <c r="E10" s="13">
        <v>50658</v>
      </c>
      <c r="F10" s="13">
        <v>60190</v>
      </c>
      <c r="G10" s="13">
        <v>70596</v>
      </c>
      <c r="H10" s="13">
        <v>66307</v>
      </c>
      <c r="I10" s="13">
        <v>12845</v>
      </c>
      <c r="J10" s="13">
        <v>22976</v>
      </c>
      <c r="K10" s="11">
        <f t="shared" si="2"/>
        <v>488429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 t="shared" si="2"/>
        <v>0</v>
      </c>
    </row>
    <row r="12" spans="1:13" ht="17.25" customHeight="1">
      <c r="A12" s="15" t="s">
        <v>31</v>
      </c>
      <c r="B12" s="17">
        <f t="shared" ref="B12:J12" si="4">SUM(B13:B15)</f>
        <v>291141</v>
      </c>
      <c r="C12" s="17">
        <f t="shared" si="4"/>
        <v>403742</v>
      </c>
      <c r="D12" s="17">
        <f t="shared" si="4"/>
        <v>376280</v>
      </c>
      <c r="E12" s="17">
        <f t="shared" si="4"/>
        <v>274055</v>
      </c>
      <c r="F12" s="17">
        <f t="shared" si="4"/>
        <v>367070</v>
      </c>
      <c r="G12" s="17">
        <f t="shared" si="4"/>
        <v>546477</v>
      </c>
      <c r="H12" s="17">
        <f t="shared" si="4"/>
        <v>277647</v>
      </c>
      <c r="I12" s="17">
        <f t="shared" si="4"/>
        <v>55336</v>
      </c>
      <c r="J12" s="17">
        <f t="shared" si="4"/>
        <v>143194</v>
      </c>
      <c r="K12" s="11">
        <f t="shared" si="2"/>
        <v>2734942</v>
      </c>
    </row>
    <row r="13" spans="1:13" ht="17.25" customHeight="1">
      <c r="A13" s="14" t="s">
        <v>20</v>
      </c>
      <c r="B13" s="13">
        <v>142935</v>
      </c>
      <c r="C13" s="13">
        <v>208919</v>
      </c>
      <c r="D13" s="13">
        <v>201152</v>
      </c>
      <c r="E13" s="13">
        <v>142252</v>
      </c>
      <c r="F13" s="13">
        <v>191057</v>
      </c>
      <c r="G13" s="13">
        <v>274415</v>
      </c>
      <c r="H13" s="13">
        <v>133121</v>
      </c>
      <c r="I13" s="13">
        <v>31056</v>
      </c>
      <c r="J13" s="13">
        <v>76226</v>
      </c>
      <c r="K13" s="11">
        <f t="shared" si="2"/>
        <v>1401133</v>
      </c>
      <c r="L13" s="55"/>
      <c r="M13" s="56"/>
    </row>
    <row r="14" spans="1:13" ht="17.25" customHeight="1">
      <c r="A14" s="14" t="s">
        <v>21</v>
      </c>
      <c r="B14" s="13">
        <v>121211</v>
      </c>
      <c r="C14" s="13">
        <v>153821</v>
      </c>
      <c r="D14" s="13">
        <v>139106</v>
      </c>
      <c r="E14" s="13">
        <v>108031</v>
      </c>
      <c r="F14" s="13">
        <v>144560</v>
      </c>
      <c r="G14" s="13">
        <v>232688</v>
      </c>
      <c r="H14" s="13">
        <v>117785</v>
      </c>
      <c r="I14" s="13">
        <v>18356</v>
      </c>
      <c r="J14" s="13">
        <v>53481</v>
      </c>
      <c r="K14" s="11">
        <f t="shared" si="2"/>
        <v>1089039</v>
      </c>
      <c r="L14" s="55"/>
    </row>
    <row r="15" spans="1:13" ht="17.25" customHeight="1">
      <c r="A15" s="14" t="s">
        <v>22</v>
      </c>
      <c r="B15" s="13">
        <v>26995</v>
      </c>
      <c r="C15" s="13">
        <v>41002</v>
      </c>
      <c r="D15" s="13">
        <v>36022</v>
      </c>
      <c r="E15" s="13">
        <v>23772</v>
      </c>
      <c r="F15" s="13">
        <v>31453</v>
      </c>
      <c r="G15" s="13">
        <v>39374</v>
      </c>
      <c r="H15" s="13">
        <v>26741</v>
      </c>
      <c r="I15" s="13">
        <v>5924</v>
      </c>
      <c r="J15" s="13">
        <v>13487</v>
      </c>
      <c r="K15" s="11">
        <f t="shared" si="2"/>
        <v>244770</v>
      </c>
    </row>
    <row r="16" spans="1:13" ht="17.25" customHeight="1">
      <c r="A16" s="15" t="s">
        <v>121</v>
      </c>
      <c r="B16" s="13">
        <f t="shared" ref="B16:J16" si="5">B17+B18+B19</f>
        <v>2823</v>
      </c>
      <c r="C16" s="13">
        <f t="shared" si="5"/>
        <v>4293</v>
      </c>
      <c r="D16" s="13">
        <f t="shared" si="5"/>
        <v>3548</v>
      </c>
      <c r="E16" s="13">
        <f t="shared" si="5"/>
        <v>2753</v>
      </c>
      <c r="F16" s="13">
        <f t="shared" si="5"/>
        <v>3759</v>
      </c>
      <c r="G16" s="13">
        <f t="shared" si="5"/>
        <v>5559</v>
      </c>
      <c r="H16" s="13">
        <f t="shared" si="5"/>
        <v>3091</v>
      </c>
      <c r="I16" s="13">
        <f t="shared" si="5"/>
        <v>723</v>
      </c>
      <c r="J16" s="13">
        <f t="shared" si="5"/>
        <v>1267</v>
      </c>
      <c r="K16" s="11">
        <f t="shared" si="2"/>
        <v>27816</v>
      </c>
    </row>
    <row r="17" spans="1:12" ht="17.25" customHeight="1">
      <c r="A17" s="14" t="s">
        <v>122</v>
      </c>
      <c r="B17" s="13">
        <v>2325</v>
      </c>
      <c r="C17" s="13">
        <v>3614</v>
      </c>
      <c r="D17" s="13">
        <v>2943</v>
      </c>
      <c r="E17" s="13">
        <v>2306</v>
      </c>
      <c r="F17" s="13">
        <v>3103</v>
      </c>
      <c r="G17" s="13">
        <v>4756</v>
      </c>
      <c r="H17" s="13">
        <v>2629</v>
      </c>
      <c r="I17" s="13">
        <v>615</v>
      </c>
      <c r="J17" s="13">
        <v>1045</v>
      </c>
      <c r="K17" s="11">
        <f t="shared" si="2"/>
        <v>23336</v>
      </c>
    </row>
    <row r="18" spans="1:12" ht="17.25" customHeight="1">
      <c r="A18" s="14" t="s">
        <v>123</v>
      </c>
      <c r="B18" s="13">
        <v>50</v>
      </c>
      <c r="C18" s="13">
        <v>84</v>
      </c>
      <c r="D18" s="13">
        <v>79</v>
      </c>
      <c r="E18" s="13">
        <v>59</v>
      </c>
      <c r="F18" s="13">
        <v>92</v>
      </c>
      <c r="G18" s="13">
        <v>114</v>
      </c>
      <c r="H18" s="13">
        <v>66</v>
      </c>
      <c r="I18" s="13">
        <v>14</v>
      </c>
      <c r="J18" s="13">
        <v>27</v>
      </c>
      <c r="K18" s="11">
        <f t="shared" si="2"/>
        <v>585</v>
      </c>
    </row>
    <row r="19" spans="1:12" ht="17.25" customHeight="1">
      <c r="A19" s="14" t="s">
        <v>124</v>
      </c>
      <c r="B19" s="13">
        <v>448</v>
      </c>
      <c r="C19" s="13">
        <v>595</v>
      </c>
      <c r="D19" s="13">
        <v>526</v>
      </c>
      <c r="E19" s="13">
        <v>388</v>
      </c>
      <c r="F19" s="13">
        <v>564</v>
      </c>
      <c r="G19" s="13">
        <v>689</v>
      </c>
      <c r="H19" s="13">
        <v>396</v>
      </c>
      <c r="I19" s="13">
        <v>94</v>
      </c>
      <c r="J19" s="11">
        <v>195</v>
      </c>
      <c r="K19" s="11">
        <f t="shared" si="2"/>
        <v>3895</v>
      </c>
    </row>
    <row r="20" spans="1:12" ht="17.25" customHeight="1">
      <c r="A20" s="16" t="s">
        <v>23</v>
      </c>
      <c r="B20" s="11">
        <f t="shared" ref="B20:J20" si="6">+B21+B22+B23</f>
        <v>194053</v>
      </c>
      <c r="C20" s="11">
        <f t="shared" si="6"/>
        <v>242291</v>
      </c>
      <c r="D20" s="11">
        <f t="shared" si="6"/>
        <v>258020</v>
      </c>
      <c r="E20" s="11">
        <f t="shared" si="6"/>
        <v>173137</v>
      </c>
      <c r="F20" s="11">
        <f t="shared" si="6"/>
        <v>272546</v>
      </c>
      <c r="G20" s="11">
        <f t="shared" si="6"/>
        <v>445847</v>
      </c>
      <c r="H20" s="11">
        <f t="shared" si="6"/>
        <v>167396</v>
      </c>
      <c r="I20" s="11">
        <f t="shared" si="6"/>
        <v>42357</v>
      </c>
      <c r="J20" s="11">
        <f t="shared" si="6"/>
        <v>93925</v>
      </c>
      <c r="K20" s="11">
        <f t="shared" si="2"/>
        <v>1889572</v>
      </c>
    </row>
    <row r="21" spans="1:12" ht="17.25" customHeight="1">
      <c r="A21" s="12" t="s">
        <v>24</v>
      </c>
      <c r="B21" s="13">
        <v>109988</v>
      </c>
      <c r="C21" s="13">
        <v>149510</v>
      </c>
      <c r="D21" s="13">
        <v>160602</v>
      </c>
      <c r="E21" s="13">
        <v>104821</v>
      </c>
      <c r="F21" s="13">
        <v>163955</v>
      </c>
      <c r="G21" s="13">
        <v>252760</v>
      </c>
      <c r="H21" s="13">
        <v>100272</v>
      </c>
      <c r="I21" s="13">
        <v>26928</v>
      </c>
      <c r="J21" s="13">
        <v>57394</v>
      </c>
      <c r="K21" s="11">
        <f t="shared" si="2"/>
        <v>1126230</v>
      </c>
      <c r="L21" s="55"/>
    </row>
    <row r="22" spans="1:12" ht="17.25" customHeight="1">
      <c r="A22" s="12" t="s">
        <v>25</v>
      </c>
      <c r="B22" s="13">
        <v>69430</v>
      </c>
      <c r="C22" s="13">
        <v>74212</v>
      </c>
      <c r="D22" s="13">
        <v>78119</v>
      </c>
      <c r="E22" s="13">
        <v>57153</v>
      </c>
      <c r="F22" s="13">
        <v>90963</v>
      </c>
      <c r="G22" s="13">
        <v>167162</v>
      </c>
      <c r="H22" s="13">
        <v>55211</v>
      </c>
      <c r="I22" s="13">
        <v>12085</v>
      </c>
      <c r="J22" s="13">
        <v>29143</v>
      </c>
      <c r="K22" s="11">
        <f t="shared" si="2"/>
        <v>633478</v>
      </c>
      <c r="L22" s="55"/>
    </row>
    <row r="23" spans="1:12" ht="17.25" customHeight="1">
      <c r="A23" s="12" t="s">
        <v>26</v>
      </c>
      <c r="B23" s="13">
        <v>14635</v>
      </c>
      <c r="C23" s="13">
        <v>18569</v>
      </c>
      <c r="D23" s="13">
        <v>19299</v>
      </c>
      <c r="E23" s="13">
        <v>11163</v>
      </c>
      <c r="F23" s="13">
        <v>17628</v>
      </c>
      <c r="G23" s="13">
        <v>25925</v>
      </c>
      <c r="H23" s="13">
        <v>11913</v>
      </c>
      <c r="I23" s="13">
        <v>3344</v>
      </c>
      <c r="J23" s="13">
        <v>7388</v>
      </c>
      <c r="K23" s="11">
        <f t="shared" si="2"/>
        <v>129864</v>
      </c>
    </row>
    <row r="24" spans="1:12" ht="17.25" customHeight="1">
      <c r="A24" s="16" t="s">
        <v>27</v>
      </c>
      <c r="B24" s="13">
        <v>39371</v>
      </c>
      <c r="C24" s="13">
        <v>65992</v>
      </c>
      <c r="D24" s="13">
        <v>77180</v>
      </c>
      <c r="E24" s="13">
        <v>48658</v>
      </c>
      <c r="F24" s="13">
        <v>58299</v>
      </c>
      <c r="G24" s="13">
        <v>61853</v>
      </c>
      <c r="H24" s="13">
        <v>32508</v>
      </c>
      <c r="I24" s="13">
        <v>14602</v>
      </c>
      <c r="J24" s="13">
        <v>33501</v>
      </c>
      <c r="K24" s="11">
        <f t="shared" si="2"/>
        <v>431964</v>
      </c>
    </row>
    <row r="25" spans="1:12" ht="17.25" customHeight="1">
      <c r="A25" s="12" t="s">
        <v>28</v>
      </c>
      <c r="B25" s="13">
        <v>25197</v>
      </c>
      <c r="C25" s="13">
        <v>42235</v>
      </c>
      <c r="D25" s="13">
        <v>49395</v>
      </c>
      <c r="E25" s="13">
        <v>31141</v>
      </c>
      <c r="F25" s="13">
        <v>37311</v>
      </c>
      <c r="G25" s="13">
        <v>39586</v>
      </c>
      <c r="H25" s="13">
        <v>20805</v>
      </c>
      <c r="I25" s="13">
        <v>9345</v>
      </c>
      <c r="J25" s="13">
        <v>21441</v>
      </c>
      <c r="K25" s="11">
        <f t="shared" si="2"/>
        <v>276456</v>
      </c>
      <c r="L25" s="55"/>
    </row>
    <row r="26" spans="1:12" ht="17.25" customHeight="1">
      <c r="A26" s="12" t="s">
        <v>29</v>
      </c>
      <c r="B26" s="13">
        <v>14174</v>
      </c>
      <c r="C26" s="13">
        <v>23757</v>
      </c>
      <c r="D26" s="13">
        <v>27785</v>
      </c>
      <c r="E26" s="13">
        <v>17517</v>
      </c>
      <c r="F26" s="13">
        <v>20988</v>
      </c>
      <c r="G26" s="13">
        <v>22267</v>
      </c>
      <c r="H26" s="13">
        <v>11703</v>
      </c>
      <c r="I26" s="13">
        <v>5257</v>
      </c>
      <c r="J26" s="13">
        <v>12060</v>
      </c>
      <c r="K26" s="11">
        <f t="shared" si="2"/>
        <v>155508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7967</v>
      </c>
      <c r="I27" s="11">
        <v>0</v>
      </c>
      <c r="J27" s="11">
        <v>0</v>
      </c>
      <c r="K27" s="11">
        <f t="shared" si="2"/>
        <v>7967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 t="shared" ref="B29:J29" si="7">SUM(B30:B33)</f>
        <v>2.2709000000000001</v>
      </c>
      <c r="C29" s="34">
        <f t="shared" si="7"/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10022.530000000001</v>
      </c>
      <c r="I35" s="20">
        <v>0</v>
      </c>
      <c r="J35" s="20">
        <v>0</v>
      </c>
      <c r="K35" s="24">
        <f>SUM(B35:J35)</f>
        <v>10022.530000000001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5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 t="shared" si="8"/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 t="shared" ref="B47:J47" si="9">+B48+B56</f>
        <v>1340845.77</v>
      </c>
      <c r="C47" s="23">
        <f t="shared" si="9"/>
        <v>2081558.13</v>
      </c>
      <c r="D47" s="23">
        <f t="shared" si="9"/>
        <v>2326775.8400000003</v>
      </c>
      <c r="E47" s="23">
        <f t="shared" si="9"/>
        <v>1381053.8</v>
      </c>
      <c r="F47" s="23">
        <f t="shared" si="9"/>
        <v>1852672.47</v>
      </c>
      <c r="G47" s="23">
        <f t="shared" si="9"/>
        <v>2365971.5699999998</v>
      </c>
      <c r="H47" s="23">
        <f t="shared" si="9"/>
        <v>1343286.9100000001</v>
      </c>
      <c r="I47" s="23">
        <f t="shared" si="9"/>
        <v>530575.48</v>
      </c>
      <c r="J47" s="23">
        <f t="shared" si="9"/>
        <v>748596.98</v>
      </c>
      <c r="K47" s="23">
        <f t="shared" ref="K47:K56" si="10">SUM(B47:J47)</f>
        <v>13971336.950000001</v>
      </c>
    </row>
    <row r="48" spans="1:11" ht="17.25" customHeight="1">
      <c r="A48" s="16" t="s">
        <v>48</v>
      </c>
      <c r="B48" s="24">
        <f t="shared" ref="B48:J48" si="11">SUM(B49:B55)</f>
        <v>1325835.44</v>
      </c>
      <c r="C48" s="24">
        <f t="shared" si="11"/>
        <v>2061550.24</v>
      </c>
      <c r="D48" s="24">
        <f t="shared" si="11"/>
        <v>2306506.9900000002</v>
      </c>
      <c r="E48" s="24">
        <f t="shared" si="11"/>
        <v>1362167.28</v>
      </c>
      <c r="F48" s="24">
        <f t="shared" si="11"/>
        <v>1834263.77</v>
      </c>
      <c r="G48" s="24">
        <f t="shared" si="11"/>
        <v>2341030.61</v>
      </c>
      <c r="H48" s="24">
        <f t="shared" si="11"/>
        <v>1327837.05</v>
      </c>
      <c r="I48" s="24">
        <f t="shared" si="11"/>
        <v>530575.48</v>
      </c>
      <c r="J48" s="24">
        <f t="shared" si="11"/>
        <v>737010.07</v>
      </c>
      <c r="K48" s="24">
        <f t="shared" si="10"/>
        <v>13826776.930000002</v>
      </c>
    </row>
    <row r="49" spans="1:11" ht="17.25" customHeight="1">
      <c r="A49" s="36" t="s">
        <v>49</v>
      </c>
      <c r="B49" s="24">
        <f t="shared" ref="B49:J49" si="12">ROUND(B30*B7,2)</f>
        <v>1325835.44</v>
      </c>
      <c r="C49" s="24">
        <f t="shared" si="12"/>
        <v>2056978.23</v>
      </c>
      <c r="D49" s="24">
        <f t="shared" si="12"/>
        <v>2306506.9900000002</v>
      </c>
      <c r="E49" s="24">
        <f t="shared" si="12"/>
        <v>1362167.28</v>
      </c>
      <c r="F49" s="24">
        <f t="shared" si="12"/>
        <v>1834263.77</v>
      </c>
      <c r="G49" s="24">
        <f t="shared" si="12"/>
        <v>2341030.61</v>
      </c>
      <c r="H49" s="24">
        <f t="shared" si="12"/>
        <v>1317814.52</v>
      </c>
      <c r="I49" s="24">
        <f t="shared" si="12"/>
        <v>530575.48</v>
      </c>
      <c r="J49" s="24">
        <f t="shared" si="12"/>
        <v>737010.07</v>
      </c>
      <c r="K49" s="24">
        <f t="shared" si="10"/>
        <v>13812182.390000001</v>
      </c>
    </row>
    <row r="50" spans="1:11" ht="17.25" customHeight="1">
      <c r="A50" s="36" t="s">
        <v>50</v>
      </c>
      <c r="B50" s="20">
        <v>0</v>
      </c>
      <c r="C50" s="24">
        <f>ROUND(C31*C7,2)</f>
        <v>4572.01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0"/>
        <v>4572.01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0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10022.530000000001</v>
      </c>
      <c r="I53" s="33">
        <f>+I35</f>
        <v>0</v>
      </c>
      <c r="J53" s="33">
        <f>+J35</f>
        <v>0</v>
      </c>
      <c r="K53" s="24">
        <f t="shared" si="10"/>
        <v>10022.530000000001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0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0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20268.849999999999</v>
      </c>
      <c r="E56" s="38">
        <v>18886.52</v>
      </c>
      <c r="F56" s="38">
        <v>18408.7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0"/>
        <v>144560.01999999999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-305251.36</v>
      </c>
      <c r="C60" s="37">
        <f t="shared" si="13"/>
        <v>-364314.87</v>
      </c>
      <c r="D60" s="37">
        <f t="shared" si="13"/>
        <v>-363866.02</v>
      </c>
      <c r="E60" s="37">
        <f t="shared" si="13"/>
        <v>-344136.32</v>
      </c>
      <c r="F60" s="37">
        <f t="shared" si="13"/>
        <v>-357507.82</v>
      </c>
      <c r="G60" s="37">
        <f t="shared" si="13"/>
        <v>-408293.92</v>
      </c>
      <c r="H60" s="37">
        <f t="shared" si="13"/>
        <v>-273411.56</v>
      </c>
      <c r="I60" s="37">
        <f t="shared" si="13"/>
        <v>-106424.91</v>
      </c>
      <c r="J60" s="37">
        <f t="shared" si="13"/>
        <v>-93922.6</v>
      </c>
      <c r="K60" s="37">
        <f>SUM(B60:J60)</f>
        <v>-2617129.3800000004</v>
      </c>
    </row>
    <row r="61" spans="1:11" ht="18.75" customHeight="1">
      <c r="A61" s="16" t="s">
        <v>83</v>
      </c>
      <c r="B61" s="37">
        <f t="shared" ref="B61:J61" si="14">B62+B63+B64+B65+B66+B67</f>
        <v>-232486.45</v>
      </c>
      <c r="C61" s="37">
        <f t="shared" si="14"/>
        <v>-246229.9</v>
      </c>
      <c r="D61" s="37">
        <f t="shared" si="14"/>
        <v>-232022.28</v>
      </c>
      <c r="E61" s="37">
        <f t="shared" si="14"/>
        <v>-246512.78</v>
      </c>
      <c r="F61" s="37">
        <f t="shared" si="14"/>
        <v>-253641.9</v>
      </c>
      <c r="G61" s="37">
        <f t="shared" si="14"/>
        <v>-275332.33999999997</v>
      </c>
      <c r="H61" s="37">
        <f t="shared" si="14"/>
        <v>-198921</v>
      </c>
      <c r="I61" s="37">
        <f t="shared" si="14"/>
        <v>-38535</v>
      </c>
      <c r="J61" s="37">
        <f t="shared" si="14"/>
        <v>-68928</v>
      </c>
      <c r="K61" s="37">
        <f>SUM(B61:J61)</f>
        <v>-1792609.65</v>
      </c>
    </row>
    <row r="62" spans="1:11" ht="18.75" customHeight="1">
      <c r="A62" s="12" t="s">
        <v>84</v>
      </c>
      <c r="B62" s="37">
        <f t="shared" ref="B62:J62" si="15">-ROUND(B9*$D$3,2)</f>
        <v>-169347</v>
      </c>
      <c r="C62" s="37">
        <f t="shared" si="15"/>
        <v>-238809</v>
      </c>
      <c r="D62" s="37">
        <f t="shared" si="15"/>
        <v>-206415</v>
      </c>
      <c r="E62" s="37">
        <f t="shared" si="15"/>
        <v>-151974</v>
      </c>
      <c r="F62" s="37">
        <f t="shared" si="15"/>
        <v>-180570</v>
      </c>
      <c r="G62" s="37">
        <f t="shared" si="15"/>
        <v>-211788</v>
      </c>
      <c r="H62" s="37">
        <f t="shared" si="15"/>
        <v>-198921</v>
      </c>
      <c r="I62" s="37">
        <f t="shared" si="15"/>
        <v>-38535</v>
      </c>
      <c r="J62" s="37">
        <f t="shared" si="15"/>
        <v>-68928</v>
      </c>
      <c r="K62" s="37">
        <f>SUM(B62:J62)</f>
        <v>-1465287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f>SUM(B63:J63)</f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49">
        <v>-63139.45</v>
      </c>
      <c r="C66" s="49">
        <v>-7420.9</v>
      </c>
      <c r="D66" s="49">
        <v>-25607.279999999999</v>
      </c>
      <c r="E66" s="49">
        <v>-94538.78</v>
      </c>
      <c r="F66" s="49">
        <v>-73071.899999999994</v>
      </c>
      <c r="G66" s="49">
        <v>-63544.34</v>
      </c>
      <c r="H66" s="20">
        <v>0</v>
      </c>
      <c r="I66" s="20">
        <v>0</v>
      </c>
      <c r="J66" s="20">
        <v>0</v>
      </c>
      <c r="K66" s="37">
        <f>SUM(B66:J66)</f>
        <v>-327322.64999999991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6">SUM(B69:B92)</f>
        <v>-72764.91</v>
      </c>
      <c r="C68" s="37">
        <f t="shared" si="16"/>
        <v>-118084.97</v>
      </c>
      <c r="D68" s="37">
        <f t="shared" si="16"/>
        <v>-131843.74</v>
      </c>
      <c r="E68" s="37">
        <f t="shared" si="16"/>
        <v>-97623.540000000008</v>
      </c>
      <c r="F68" s="37">
        <f t="shared" si="16"/>
        <v>-103865.92</v>
      </c>
      <c r="G68" s="37">
        <f t="shared" si="16"/>
        <v>-132961.58000000002</v>
      </c>
      <c r="H68" s="37">
        <f t="shared" si="16"/>
        <v>-74490.559999999998</v>
      </c>
      <c r="I68" s="37">
        <f t="shared" si="16"/>
        <v>-67889.91</v>
      </c>
      <c r="J68" s="37">
        <f t="shared" si="16"/>
        <v>-24994.6</v>
      </c>
      <c r="K68" s="37">
        <f t="shared" ref="K68:K92" si="17">SUM(B68:J68)</f>
        <v>-824519.73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7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7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7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7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7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7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50">
        <v>6662.34</v>
      </c>
      <c r="H75" s="20">
        <v>0</v>
      </c>
      <c r="I75" s="20">
        <v>0</v>
      </c>
      <c r="J75" s="20">
        <v>0</v>
      </c>
      <c r="K75" s="50">
        <f t="shared" si="17"/>
        <v>6662.34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7"/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7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7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7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50">
        <v>-12615.16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50">
        <f t="shared" si="17"/>
        <v>-12615.16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7"/>
        <v>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7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7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7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7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7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7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7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7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7"/>
        <v>0</v>
      </c>
      <c r="L90" s="62"/>
    </row>
    <row r="91" spans="1:12" ht="18.75" customHeight="1">
      <c r="A91" s="12" t="s">
        <v>101</v>
      </c>
      <c r="B91" s="50">
        <v>-57950.400000000001</v>
      </c>
      <c r="C91" s="50">
        <v>-96382.88</v>
      </c>
      <c r="D91" s="50">
        <v>-110307.6</v>
      </c>
      <c r="E91" s="50">
        <v>-57805.43</v>
      </c>
      <c r="F91" s="50">
        <v>-83852.56</v>
      </c>
      <c r="G91" s="50">
        <v>-109745.22</v>
      </c>
      <c r="H91" s="50">
        <v>-59871.96</v>
      </c>
      <c r="I91" s="50">
        <v>-24083.95</v>
      </c>
      <c r="J91" s="20">
        <v>0</v>
      </c>
      <c r="K91" s="50">
        <f t="shared" si="17"/>
        <v>-599999.99999999988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-11462.75</v>
      </c>
      <c r="F92" s="20">
        <v>0</v>
      </c>
      <c r="G92" s="20">
        <v>0</v>
      </c>
      <c r="H92" s="20">
        <v>0</v>
      </c>
      <c r="I92" s="50">
        <v>-6685.25</v>
      </c>
      <c r="J92" s="50">
        <v>-13399.89</v>
      </c>
      <c r="K92" s="50">
        <f t="shared" si="17"/>
        <v>-31547.89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99" si="18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8"/>
        <v>0</v>
      </c>
      <c r="L95" s="57"/>
    </row>
    <row r="96" spans="1:12" ht="18.75" customHeight="1">
      <c r="A96" s="16" t="s">
        <v>92</v>
      </c>
      <c r="B96" s="25">
        <f t="shared" ref="B96:J96" si="19">+B97+B98</f>
        <v>1035594.4099999999</v>
      </c>
      <c r="C96" s="25">
        <f t="shared" si="19"/>
        <v>1717243.26</v>
      </c>
      <c r="D96" s="25">
        <f t="shared" si="19"/>
        <v>1962909.8200000003</v>
      </c>
      <c r="E96" s="25">
        <f t="shared" si="19"/>
        <v>1036917.48</v>
      </c>
      <c r="F96" s="25">
        <f t="shared" si="19"/>
        <v>1495164.6500000001</v>
      </c>
      <c r="G96" s="25">
        <f t="shared" si="19"/>
        <v>1957677.65</v>
      </c>
      <c r="H96" s="25">
        <f t="shared" si="19"/>
        <v>1069875.3500000001</v>
      </c>
      <c r="I96" s="25">
        <f t="shared" si="19"/>
        <v>424150.56999999995</v>
      </c>
      <c r="J96" s="25">
        <f t="shared" si="19"/>
        <v>654674.38</v>
      </c>
      <c r="K96" s="50">
        <f t="shared" si="18"/>
        <v>11354207.570000002</v>
      </c>
      <c r="L96" s="57"/>
    </row>
    <row r="97" spans="1:13" ht="18.75" customHeight="1">
      <c r="A97" s="16" t="s">
        <v>91</v>
      </c>
      <c r="B97" s="25">
        <f t="shared" ref="B97:J97" si="20">+B48+B61+B68+B93</f>
        <v>1020584.08</v>
      </c>
      <c r="C97" s="25">
        <f t="shared" si="20"/>
        <v>1697235.37</v>
      </c>
      <c r="D97" s="25">
        <f t="shared" si="20"/>
        <v>1942640.9700000002</v>
      </c>
      <c r="E97" s="25">
        <f t="shared" si="20"/>
        <v>1018030.96</v>
      </c>
      <c r="F97" s="25">
        <f t="shared" si="20"/>
        <v>1476755.9500000002</v>
      </c>
      <c r="G97" s="25">
        <f t="shared" si="20"/>
        <v>1932736.69</v>
      </c>
      <c r="H97" s="25">
        <f t="shared" si="20"/>
        <v>1054425.49</v>
      </c>
      <c r="I97" s="25">
        <f t="shared" si="20"/>
        <v>424150.56999999995</v>
      </c>
      <c r="J97" s="25">
        <f t="shared" si="20"/>
        <v>643087.47</v>
      </c>
      <c r="K97" s="50">
        <f t="shared" si="18"/>
        <v>11209647.550000001</v>
      </c>
      <c r="L97" s="57"/>
    </row>
    <row r="98" spans="1:13" ht="18" customHeight="1">
      <c r="A98" s="16" t="s">
        <v>95</v>
      </c>
      <c r="B98" s="25">
        <f t="shared" ref="B98:J98" si="21">IF(+B56+B94+B99&lt;0,0,(B56+B94+B99))</f>
        <v>15010.33</v>
      </c>
      <c r="C98" s="25">
        <f t="shared" si="21"/>
        <v>20007.89</v>
      </c>
      <c r="D98" s="25">
        <f t="shared" si="21"/>
        <v>20268.849999999999</v>
      </c>
      <c r="E98" s="25">
        <f t="shared" si="21"/>
        <v>18886.52</v>
      </c>
      <c r="F98" s="25">
        <f t="shared" si="21"/>
        <v>18408.7</v>
      </c>
      <c r="G98" s="25">
        <f t="shared" si="21"/>
        <v>24940.959999999999</v>
      </c>
      <c r="H98" s="25">
        <f t="shared" si="21"/>
        <v>15449.86</v>
      </c>
      <c r="I98" s="20">
        <f t="shared" si="21"/>
        <v>0</v>
      </c>
      <c r="J98" s="25">
        <f t="shared" si="21"/>
        <v>11586.91</v>
      </c>
      <c r="K98" s="50">
        <f t="shared" si="18"/>
        <v>144560.01999999999</v>
      </c>
    </row>
    <row r="99" spans="1:13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18"/>
        <v>0</v>
      </c>
      <c r="M99" s="64"/>
    </row>
    <row r="100" spans="1:13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3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3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3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3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11354207.550000003</v>
      </c>
    </row>
    <row r="105" spans="1:13" ht="18.75" customHeight="1">
      <c r="A105" s="27" t="s">
        <v>79</v>
      </c>
      <c r="B105" s="28">
        <v>118081.58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ref="K105:K122" si="22">SUM(B105:J105)</f>
        <v>118081.58</v>
      </c>
    </row>
    <row r="106" spans="1:13" ht="18.75" customHeight="1">
      <c r="A106" s="27" t="s">
        <v>80</v>
      </c>
      <c r="B106" s="28">
        <v>917512.84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2"/>
        <v>917512.84</v>
      </c>
    </row>
    <row r="107" spans="1:13" ht="18.75" customHeight="1">
      <c r="A107" s="27" t="s">
        <v>81</v>
      </c>
      <c r="B107" s="42">
        <v>0</v>
      </c>
      <c r="C107" s="28">
        <f>+C96</f>
        <v>1717243.26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1717243.26</v>
      </c>
    </row>
    <row r="108" spans="1:13" ht="18.75" customHeight="1">
      <c r="A108" s="27" t="s">
        <v>82</v>
      </c>
      <c r="B108" s="42">
        <v>0</v>
      </c>
      <c r="C108" s="42">
        <v>0</v>
      </c>
      <c r="D108" s="28">
        <f>+D96</f>
        <v>1962909.8200000003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1962909.8200000003</v>
      </c>
    </row>
    <row r="109" spans="1:13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1036917.48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1036917.48</v>
      </c>
    </row>
    <row r="110" spans="1:13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183824.25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183824.25</v>
      </c>
    </row>
    <row r="111" spans="1:13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253035.65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253035.65</v>
      </c>
    </row>
    <row r="112" spans="1:13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387236.41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387236.41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671068.34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671068.34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547969.09</v>
      </c>
      <c r="H114" s="42">
        <v>0</v>
      </c>
      <c r="I114" s="42">
        <v>0</v>
      </c>
      <c r="J114" s="42">
        <v>0</v>
      </c>
      <c r="K114" s="43">
        <f t="shared" si="22"/>
        <v>547969.09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46426.92</v>
      </c>
      <c r="H115" s="42">
        <v>0</v>
      </c>
      <c r="I115" s="42">
        <v>0</v>
      </c>
      <c r="J115" s="42">
        <v>0</v>
      </c>
      <c r="K115" s="43">
        <f t="shared" si="22"/>
        <v>46426.92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321503.40000000002</v>
      </c>
      <c r="H116" s="42">
        <v>0</v>
      </c>
      <c r="I116" s="42">
        <v>0</v>
      </c>
      <c r="J116" s="42">
        <v>0</v>
      </c>
      <c r="K116" s="43">
        <f t="shared" si="22"/>
        <v>321503.40000000002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282010.15000000002</v>
      </c>
      <c r="H117" s="42">
        <v>0</v>
      </c>
      <c r="I117" s="42">
        <v>0</v>
      </c>
      <c r="J117" s="42">
        <v>0</v>
      </c>
      <c r="K117" s="43">
        <f t="shared" si="22"/>
        <v>282010.15000000002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759768.07</v>
      </c>
      <c r="H118" s="42">
        <v>0</v>
      </c>
      <c r="I118" s="42">
        <v>0</v>
      </c>
      <c r="J118" s="42">
        <v>0</v>
      </c>
      <c r="K118" s="43">
        <f t="shared" si="22"/>
        <v>759768.07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386118.41</v>
      </c>
      <c r="I119" s="42">
        <v>0</v>
      </c>
      <c r="J119" s="42">
        <v>0</v>
      </c>
      <c r="K119" s="43">
        <f t="shared" si="22"/>
        <v>386118.41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683756.93</v>
      </c>
      <c r="I120" s="42">
        <v>0</v>
      </c>
      <c r="J120" s="42">
        <v>0</v>
      </c>
      <c r="K120" s="43">
        <f t="shared" si="22"/>
        <v>683756.93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424150.57</v>
      </c>
      <c r="J121" s="42">
        <v>0</v>
      </c>
      <c r="K121" s="43">
        <f t="shared" si="22"/>
        <v>424150.57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654674.38</v>
      </c>
      <c r="K122" s="46">
        <f t="shared" si="22"/>
        <v>654674.38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opLeftCell="A109" zoomScaleNormal="100" zoomScaleSheetLayoutView="70" workbookViewId="0">
      <selection activeCell="A124" sqref="A124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3" ht="21">
      <c r="A2" s="68" t="s">
        <v>165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9" t="s">
        <v>15</v>
      </c>
      <c r="B4" s="70" t="s">
        <v>118</v>
      </c>
      <c r="C4" s="71"/>
      <c r="D4" s="71"/>
      <c r="E4" s="71"/>
      <c r="F4" s="71"/>
      <c r="G4" s="71"/>
      <c r="H4" s="71"/>
      <c r="I4" s="71"/>
      <c r="J4" s="72"/>
      <c r="K4" s="73" t="s">
        <v>16</v>
      </c>
    </row>
    <row r="5" spans="1:13" ht="38.25">
      <c r="A5" s="69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4" t="s">
        <v>117</v>
      </c>
      <c r="J5" s="74" t="s">
        <v>116</v>
      </c>
      <c r="K5" s="69"/>
    </row>
    <row r="6" spans="1:13" ht="18.75" customHeight="1">
      <c r="A6" s="6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5"/>
      <c r="J6" s="75"/>
      <c r="K6" s="69"/>
    </row>
    <row r="7" spans="1:13" ht="17.25" customHeight="1">
      <c r="A7" s="8" t="s">
        <v>30</v>
      </c>
      <c r="B7" s="9">
        <f t="shared" ref="B7:K7" si="0">+B8+B20+B24+B27</f>
        <v>591975</v>
      </c>
      <c r="C7" s="9">
        <f t="shared" si="0"/>
        <v>788835</v>
      </c>
      <c r="D7" s="9">
        <f t="shared" si="0"/>
        <v>769586</v>
      </c>
      <c r="E7" s="9">
        <f t="shared" si="0"/>
        <v>549001</v>
      </c>
      <c r="F7" s="9">
        <f t="shared" si="0"/>
        <v>788870</v>
      </c>
      <c r="G7" s="9">
        <f t="shared" si="0"/>
        <v>1197696</v>
      </c>
      <c r="H7" s="9">
        <f t="shared" si="0"/>
        <v>571458</v>
      </c>
      <c r="I7" s="9">
        <f t="shared" si="0"/>
        <v>123542</v>
      </c>
      <c r="J7" s="9">
        <f t="shared" si="0"/>
        <v>287819</v>
      </c>
      <c r="K7" s="9">
        <f t="shared" si="0"/>
        <v>5668782</v>
      </c>
      <c r="L7" s="55"/>
    </row>
    <row r="8" spans="1:13" ht="17.25" customHeight="1">
      <c r="A8" s="10" t="s">
        <v>125</v>
      </c>
      <c r="B8" s="11">
        <f t="shared" ref="B8:J8" si="1">B9+B12+B16</f>
        <v>353560</v>
      </c>
      <c r="C8" s="11">
        <f t="shared" si="1"/>
        <v>483944</v>
      </c>
      <c r="D8" s="11">
        <f t="shared" si="1"/>
        <v>441034</v>
      </c>
      <c r="E8" s="11">
        <f t="shared" si="1"/>
        <v>329459</v>
      </c>
      <c r="F8" s="11">
        <f t="shared" si="1"/>
        <v>446342</v>
      </c>
      <c r="G8" s="11">
        <f t="shared" si="1"/>
        <v>652920</v>
      </c>
      <c r="H8" s="11">
        <f t="shared" si="1"/>
        <v>355480</v>
      </c>
      <c r="I8" s="11">
        <f t="shared" si="1"/>
        <v>68213</v>
      </c>
      <c r="J8" s="11">
        <f t="shared" si="1"/>
        <v>163045</v>
      </c>
      <c r="K8" s="11">
        <f t="shared" ref="K8:K27" si="2">SUM(B8:J8)</f>
        <v>3293997</v>
      </c>
    </row>
    <row r="9" spans="1:13" ht="17.25" customHeight="1">
      <c r="A9" s="15" t="s">
        <v>17</v>
      </c>
      <c r="B9" s="13">
        <f t="shared" ref="B9:J9" si="3">+B10+B11</f>
        <v>52606</v>
      </c>
      <c r="C9" s="13">
        <f t="shared" si="3"/>
        <v>72394</v>
      </c>
      <c r="D9" s="13">
        <f t="shared" si="3"/>
        <v>60670</v>
      </c>
      <c r="E9" s="13">
        <f t="shared" si="3"/>
        <v>46645</v>
      </c>
      <c r="F9" s="13">
        <f t="shared" si="3"/>
        <v>57676</v>
      </c>
      <c r="G9" s="13">
        <f t="shared" si="3"/>
        <v>65789</v>
      </c>
      <c r="H9" s="13">
        <f t="shared" si="3"/>
        <v>63706</v>
      </c>
      <c r="I9" s="13">
        <f t="shared" si="3"/>
        <v>11899</v>
      </c>
      <c r="J9" s="13">
        <f t="shared" si="3"/>
        <v>19716</v>
      </c>
      <c r="K9" s="11">
        <f t="shared" si="2"/>
        <v>451101</v>
      </c>
    </row>
    <row r="10" spans="1:13" ht="17.25" customHeight="1">
      <c r="A10" s="31" t="s">
        <v>18</v>
      </c>
      <c r="B10" s="13">
        <v>52606</v>
      </c>
      <c r="C10" s="13">
        <v>72394</v>
      </c>
      <c r="D10" s="13">
        <v>60670</v>
      </c>
      <c r="E10" s="13">
        <v>46645</v>
      </c>
      <c r="F10" s="13">
        <v>57676</v>
      </c>
      <c r="G10" s="13">
        <v>65789</v>
      </c>
      <c r="H10" s="13">
        <v>63706</v>
      </c>
      <c r="I10" s="13">
        <v>11899</v>
      </c>
      <c r="J10" s="13">
        <v>19716</v>
      </c>
      <c r="K10" s="11">
        <f t="shared" si="2"/>
        <v>451101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 t="shared" si="2"/>
        <v>0</v>
      </c>
    </row>
    <row r="12" spans="1:13" ht="17.25" customHeight="1">
      <c r="A12" s="15" t="s">
        <v>31</v>
      </c>
      <c r="B12" s="17">
        <f t="shared" ref="B12:J12" si="4">SUM(B13:B15)</f>
        <v>298028</v>
      </c>
      <c r="C12" s="17">
        <f t="shared" si="4"/>
        <v>407292</v>
      </c>
      <c r="D12" s="17">
        <f t="shared" si="4"/>
        <v>376793</v>
      </c>
      <c r="E12" s="17">
        <f t="shared" si="4"/>
        <v>279973</v>
      </c>
      <c r="F12" s="17">
        <f t="shared" si="4"/>
        <v>384733</v>
      </c>
      <c r="G12" s="17">
        <f t="shared" si="4"/>
        <v>581108</v>
      </c>
      <c r="H12" s="17">
        <f t="shared" si="4"/>
        <v>288680</v>
      </c>
      <c r="I12" s="17">
        <f t="shared" si="4"/>
        <v>55588</v>
      </c>
      <c r="J12" s="17">
        <f t="shared" si="4"/>
        <v>142069</v>
      </c>
      <c r="K12" s="11">
        <f t="shared" si="2"/>
        <v>2814264</v>
      </c>
    </row>
    <row r="13" spans="1:13" ht="17.25" customHeight="1">
      <c r="A13" s="14" t="s">
        <v>20</v>
      </c>
      <c r="B13" s="13">
        <v>147666</v>
      </c>
      <c r="C13" s="13">
        <v>212231</v>
      </c>
      <c r="D13" s="13">
        <v>202831</v>
      </c>
      <c r="E13" s="13">
        <v>146229</v>
      </c>
      <c r="F13" s="13">
        <v>201164</v>
      </c>
      <c r="G13" s="13">
        <v>294027</v>
      </c>
      <c r="H13" s="13">
        <v>139796</v>
      </c>
      <c r="I13" s="13">
        <v>31327</v>
      </c>
      <c r="J13" s="13">
        <v>76393</v>
      </c>
      <c r="K13" s="11">
        <f t="shared" si="2"/>
        <v>1451664</v>
      </c>
      <c r="L13" s="55"/>
      <c r="M13" s="56"/>
    </row>
    <row r="14" spans="1:13" ht="17.25" customHeight="1">
      <c r="A14" s="14" t="s">
        <v>21</v>
      </c>
      <c r="B14" s="13">
        <v>122170</v>
      </c>
      <c r="C14" s="13">
        <v>152962</v>
      </c>
      <c r="D14" s="13">
        <v>138162</v>
      </c>
      <c r="E14" s="13">
        <v>109541</v>
      </c>
      <c r="F14" s="13">
        <v>149404</v>
      </c>
      <c r="G14" s="13">
        <v>244496</v>
      </c>
      <c r="H14" s="13">
        <v>120658</v>
      </c>
      <c r="I14" s="13">
        <v>18168</v>
      </c>
      <c r="J14" s="13">
        <v>52309</v>
      </c>
      <c r="K14" s="11">
        <f t="shared" si="2"/>
        <v>1107870</v>
      </c>
      <c r="L14" s="55"/>
    </row>
    <row r="15" spans="1:13" ht="17.25" customHeight="1">
      <c r="A15" s="14" t="s">
        <v>22</v>
      </c>
      <c r="B15" s="13">
        <v>28192</v>
      </c>
      <c r="C15" s="13">
        <v>42099</v>
      </c>
      <c r="D15" s="13">
        <v>35800</v>
      </c>
      <c r="E15" s="13">
        <v>24203</v>
      </c>
      <c r="F15" s="13">
        <v>34165</v>
      </c>
      <c r="G15" s="13">
        <v>42585</v>
      </c>
      <c r="H15" s="13">
        <v>28226</v>
      </c>
      <c r="I15" s="13">
        <v>6093</v>
      </c>
      <c r="J15" s="13">
        <v>13367</v>
      </c>
      <c r="K15" s="11">
        <f t="shared" si="2"/>
        <v>254730</v>
      </c>
    </row>
    <row r="16" spans="1:13" ht="17.25" customHeight="1">
      <c r="A16" s="15" t="s">
        <v>121</v>
      </c>
      <c r="B16" s="13">
        <f t="shared" ref="B16:J16" si="5">B17+B18+B19</f>
        <v>2926</v>
      </c>
      <c r="C16" s="13">
        <f t="shared" si="5"/>
        <v>4258</v>
      </c>
      <c r="D16" s="13">
        <f t="shared" si="5"/>
        <v>3571</v>
      </c>
      <c r="E16" s="13">
        <f t="shared" si="5"/>
        <v>2841</v>
      </c>
      <c r="F16" s="13">
        <f t="shared" si="5"/>
        <v>3933</v>
      </c>
      <c r="G16" s="13">
        <f t="shared" si="5"/>
        <v>6023</v>
      </c>
      <c r="H16" s="13">
        <f t="shared" si="5"/>
        <v>3094</v>
      </c>
      <c r="I16" s="13">
        <f t="shared" si="5"/>
        <v>726</v>
      </c>
      <c r="J16" s="13">
        <f t="shared" si="5"/>
        <v>1260</v>
      </c>
      <c r="K16" s="11">
        <f t="shared" si="2"/>
        <v>28632</v>
      </c>
    </row>
    <row r="17" spans="1:12" ht="17.25" customHeight="1">
      <c r="A17" s="14" t="s">
        <v>122</v>
      </c>
      <c r="B17" s="13">
        <v>2399</v>
      </c>
      <c r="C17" s="13">
        <v>3537</v>
      </c>
      <c r="D17" s="13">
        <v>3010</v>
      </c>
      <c r="E17" s="13">
        <v>2364</v>
      </c>
      <c r="F17" s="13">
        <v>3270</v>
      </c>
      <c r="G17" s="13">
        <v>5114</v>
      </c>
      <c r="H17" s="13">
        <v>2629</v>
      </c>
      <c r="I17" s="13">
        <v>602</v>
      </c>
      <c r="J17" s="13">
        <v>1060</v>
      </c>
      <c r="K17" s="11">
        <f t="shared" si="2"/>
        <v>23985</v>
      </c>
    </row>
    <row r="18" spans="1:12" ht="17.25" customHeight="1">
      <c r="A18" s="14" t="s">
        <v>123</v>
      </c>
      <c r="B18" s="13">
        <v>43</v>
      </c>
      <c r="C18" s="13">
        <v>81</v>
      </c>
      <c r="D18" s="13">
        <v>80</v>
      </c>
      <c r="E18" s="13">
        <v>64</v>
      </c>
      <c r="F18" s="13">
        <v>94</v>
      </c>
      <c r="G18" s="13">
        <v>133</v>
      </c>
      <c r="H18" s="13">
        <v>51</v>
      </c>
      <c r="I18" s="13">
        <v>8</v>
      </c>
      <c r="J18" s="13">
        <v>24</v>
      </c>
      <c r="K18" s="11">
        <f t="shared" si="2"/>
        <v>578</v>
      </c>
    </row>
    <row r="19" spans="1:12" ht="17.25" customHeight="1">
      <c r="A19" s="14" t="s">
        <v>124</v>
      </c>
      <c r="B19" s="13">
        <v>484</v>
      </c>
      <c r="C19" s="13">
        <v>640</v>
      </c>
      <c r="D19" s="13">
        <v>481</v>
      </c>
      <c r="E19" s="13">
        <v>413</v>
      </c>
      <c r="F19" s="13">
        <v>569</v>
      </c>
      <c r="G19" s="13">
        <v>776</v>
      </c>
      <c r="H19" s="13">
        <v>414</v>
      </c>
      <c r="I19" s="13">
        <v>116</v>
      </c>
      <c r="J19" s="11">
        <v>176</v>
      </c>
      <c r="K19" s="11">
        <f t="shared" si="2"/>
        <v>4069</v>
      </c>
    </row>
    <row r="20" spans="1:12" ht="17.25" customHeight="1">
      <c r="A20" s="16" t="s">
        <v>23</v>
      </c>
      <c r="B20" s="11">
        <f t="shared" ref="B20:J20" si="6">+B21+B22+B23</f>
        <v>198340</v>
      </c>
      <c r="C20" s="11">
        <f t="shared" si="6"/>
        <v>240913</v>
      </c>
      <c r="D20" s="11">
        <f t="shared" si="6"/>
        <v>256088</v>
      </c>
      <c r="E20" s="11">
        <f t="shared" si="6"/>
        <v>173504</v>
      </c>
      <c r="F20" s="11">
        <f t="shared" si="6"/>
        <v>283613</v>
      </c>
      <c r="G20" s="11">
        <f t="shared" si="6"/>
        <v>480660</v>
      </c>
      <c r="H20" s="11">
        <f t="shared" si="6"/>
        <v>174854</v>
      </c>
      <c r="I20" s="11">
        <f t="shared" si="6"/>
        <v>41766</v>
      </c>
      <c r="J20" s="11">
        <f t="shared" si="6"/>
        <v>92746</v>
      </c>
      <c r="K20" s="11">
        <f t="shared" si="2"/>
        <v>1942484</v>
      </c>
    </row>
    <row r="21" spans="1:12" ht="17.25" customHeight="1">
      <c r="A21" s="12" t="s">
        <v>24</v>
      </c>
      <c r="B21" s="13">
        <v>114204</v>
      </c>
      <c r="C21" s="13">
        <v>149722</v>
      </c>
      <c r="D21" s="13">
        <v>160515</v>
      </c>
      <c r="E21" s="13">
        <v>106262</v>
      </c>
      <c r="F21" s="13">
        <v>171190</v>
      </c>
      <c r="G21" s="13">
        <v>275521</v>
      </c>
      <c r="H21" s="13">
        <v>105197</v>
      </c>
      <c r="I21" s="13">
        <v>26786</v>
      </c>
      <c r="J21" s="13">
        <v>56859</v>
      </c>
      <c r="K21" s="11">
        <f t="shared" si="2"/>
        <v>1166256</v>
      </c>
      <c r="L21" s="55"/>
    </row>
    <row r="22" spans="1:12" ht="17.25" customHeight="1">
      <c r="A22" s="12" t="s">
        <v>25</v>
      </c>
      <c r="B22" s="13">
        <v>68983</v>
      </c>
      <c r="C22" s="13">
        <v>72555</v>
      </c>
      <c r="D22" s="13">
        <v>76572</v>
      </c>
      <c r="E22" s="13">
        <v>55890</v>
      </c>
      <c r="F22" s="13">
        <v>93598</v>
      </c>
      <c r="G22" s="13">
        <v>176631</v>
      </c>
      <c r="H22" s="13">
        <v>56998</v>
      </c>
      <c r="I22" s="13">
        <v>11564</v>
      </c>
      <c r="J22" s="13">
        <v>28432</v>
      </c>
      <c r="K22" s="11">
        <f t="shared" si="2"/>
        <v>641223</v>
      </c>
      <c r="L22" s="55"/>
    </row>
    <row r="23" spans="1:12" ht="17.25" customHeight="1">
      <c r="A23" s="12" t="s">
        <v>26</v>
      </c>
      <c r="B23" s="13">
        <v>15153</v>
      </c>
      <c r="C23" s="13">
        <v>18636</v>
      </c>
      <c r="D23" s="13">
        <v>19001</v>
      </c>
      <c r="E23" s="13">
        <v>11352</v>
      </c>
      <c r="F23" s="13">
        <v>18825</v>
      </c>
      <c r="G23" s="13">
        <v>28508</v>
      </c>
      <c r="H23" s="13">
        <v>12659</v>
      </c>
      <c r="I23" s="13">
        <v>3416</v>
      </c>
      <c r="J23" s="13">
        <v>7455</v>
      </c>
      <c r="K23" s="11">
        <f t="shared" si="2"/>
        <v>135005</v>
      </c>
    </row>
    <row r="24" spans="1:12" ht="17.25" customHeight="1">
      <c r="A24" s="16" t="s">
        <v>27</v>
      </c>
      <c r="B24" s="13">
        <v>40075</v>
      </c>
      <c r="C24" s="13">
        <v>63978</v>
      </c>
      <c r="D24" s="13">
        <v>72464</v>
      </c>
      <c r="E24" s="13">
        <v>46038</v>
      </c>
      <c r="F24" s="13">
        <v>58915</v>
      </c>
      <c r="G24" s="13">
        <v>64116</v>
      </c>
      <c r="H24" s="13">
        <v>33181</v>
      </c>
      <c r="I24" s="13">
        <v>13563</v>
      </c>
      <c r="J24" s="13">
        <v>32028</v>
      </c>
      <c r="K24" s="11">
        <f t="shared" si="2"/>
        <v>424358</v>
      </c>
    </row>
    <row r="25" spans="1:12" ht="17.25" customHeight="1">
      <c r="A25" s="12" t="s">
        <v>28</v>
      </c>
      <c r="B25" s="13">
        <v>25648</v>
      </c>
      <c r="C25" s="13">
        <v>40946</v>
      </c>
      <c r="D25" s="13">
        <v>46377</v>
      </c>
      <c r="E25" s="13">
        <v>29464</v>
      </c>
      <c r="F25" s="13">
        <v>37706</v>
      </c>
      <c r="G25" s="13">
        <v>41034</v>
      </c>
      <c r="H25" s="13">
        <v>21236</v>
      </c>
      <c r="I25" s="13">
        <v>8680</v>
      </c>
      <c r="J25" s="13">
        <v>20498</v>
      </c>
      <c r="K25" s="11">
        <f t="shared" si="2"/>
        <v>271589</v>
      </c>
      <c r="L25" s="55"/>
    </row>
    <row r="26" spans="1:12" ht="17.25" customHeight="1">
      <c r="A26" s="12" t="s">
        <v>29</v>
      </c>
      <c r="B26" s="13">
        <v>14427</v>
      </c>
      <c r="C26" s="13">
        <v>23032</v>
      </c>
      <c r="D26" s="13">
        <v>26087</v>
      </c>
      <c r="E26" s="13">
        <v>16574</v>
      </c>
      <c r="F26" s="13">
        <v>21209</v>
      </c>
      <c r="G26" s="13">
        <v>23082</v>
      </c>
      <c r="H26" s="13">
        <v>11945</v>
      </c>
      <c r="I26" s="13">
        <v>4883</v>
      </c>
      <c r="J26" s="13">
        <v>11530</v>
      </c>
      <c r="K26" s="11">
        <f t="shared" si="2"/>
        <v>152769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7943</v>
      </c>
      <c r="I27" s="11">
        <v>0</v>
      </c>
      <c r="J27" s="11">
        <v>0</v>
      </c>
      <c r="K27" s="11">
        <f t="shared" si="2"/>
        <v>7943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 t="shared" ref="B29:J29" si="7">SUM(B30:B33)</f>
        <v>2.2709000000000001</v>
      </c>
      <c r="C29" s="34">
        <f t="shared" si="7"/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10079.52</v>
      </c>
      <c r="I35" s="20">
        <v>0</v>
      </c>
      <c r="J35" s="20">
        <v>0</v>
      </c>
      <c r="K35" s="24">
        <f>SUM(B35:J35)</f>
        <v>10079.52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5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 t="shared" si="8"/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 t="shared" ref="B47:J47" si="9">+B48+B56</f>
        <v>1359326.36</v>
      </c>
      <c r="C47" s="23">
        <f t="shared" si="9"/>
        <v>2063204.3599999999</v>
      </c>
      <c r="D47" s="23">
        <f t="shared" si="9"/>
        <v>2284852.61</v>
      </c>
      <c r="E47" s="23">
        <f t="shared" si="9"/>
        <v>1380409</v>
      </c>
      <c r="F47" s="23">
        <f t="shared" si="9"/>
        <v>1917692.1099999999</v>
      </c>
      <c r="G47" s="23">
        <f t="shared" si="9"/>
        <v>2505489.15</v>
      </c>
      <c r="H47" s="23">
        <f t="shared" si="9"/>
        <v>1382627.84</v>
      </c>
      <c r="I47" s="23">
        <f t="shared" si="9"/>
        <v>520791.3</v>
      </c>
      <c r="J47" s="23">
        <f t="shared" si="9"/>
        <v>730990.5</v>
      </c>
      <c r="K47" s="23">
        <f t="shared" ref="K47:K56" si="10">SUM(B47:J47)</f>
        <v>14145383.23</v>
      </c>
    </row>
    <row r="48" spans="1:11" ht="17.25" customHeight="1">
      <c r="A48" s="16" t="s">
        <v>48</v>
      </c>
      <c r="B48" s="24">
        <f t="shared" ref="B48:J48" si="11">SUM(B49:B55)</f>
        <v>1344316.03</v>
      </c>
      <c r="C48" s="24">
        <f t="shared" si="11"/>
        <v>2043196.47</v>
      </c>
      <c r="D48" s="24">
        <f t="shared" si="11"/>
        <v>2264583.7599999998</v>
      </c>
      <c r="E48" s="24">
        <f t="shared" si="11"/>
        <v>1361522.48</v>
      </c>
      <c r="F48" s="24">
        <f t="shared" si="11"/>
        <v>1899283.41</v>
      </c>
      <c r="G48" s="24">
        <f t="shared" si="11"/>
        <v>2480548.19</v>
      </c>
      <c r="H48" s="24">
        <f t="shared" si="11"/>
        <v>1367177.98</v>
      </c>
      <c r="I48" s="24">
        <f t="shared" si="11"/>
        <v>520791.3</v>
      </c>
      <c r="J48" s="24">
        <f t="shared" si="11"/>
        <v>719403.59</v>
      </c>
      <c r="K48" s="24">
        <f t="shared" si="10"/>
        <v>14000823.210000001</v>
      </c>
    </row>
    <row r="49" spans="1:11" ht="17.25" customHeight="1">
      <c r="A49" s="36" t="s">
        <v>49</v>
      </c>
      <c r="B49" s="24">
        <f t="shared" ref="B49:J49" si="12">ROUND(B30*B7,2)</f>
        <v>1344316.03</v>
      </c>
      <c r="C49" s="24">
        <f t="shared" si="12"/>
        <v>2038665.17</v>
      </c>
      <c r="D49" s="24">
        <f t="shared" si="12"/>
        <v>2264583.7599999998</v>
      </c>
      <c r="E49" s="24">
        <f t="shared" si="12"/>
        <v>1361522.48</v>
      </c>
      <c r="F49" s="24">
        <f t="shared" si="12"/>
        <v>1899283.41</v>
      </c>
      <c r="G49" s="24">
        <f t="shared" si="12"/>
        <v>2480548.19</v>
      </c>
      <c r="H49" s="24">
        <f t="shared" si="12"/>
        <v>1357098.46</v>
      </c>
      <c r="I49" s="24">
        <f t="shared" si="12"/>
        <v>520791.3</v>
      </c>
      <c r="J49" s="24">
        <f t="shared" si="12"/>
        <v>719403.59</v>
      </c>
      <c r="K49" s="24">
        <f t="shared" si="10"/>
        <v>13986212.390000001</v>
      </c>
    </row>
    <row r="50" spans="1:11" ht="17.25" customHeight="1">
      <c r="A50" s="36" t="s">
        <v>50</v>
      </c>
      <c r="B50" s="20">
        <v>0</v>
      </c>
      <c r="C50" s="24">
        <f>ROUND(C31*C7,2)</f>
        <v>4531.3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0"/>
        <v>4531.3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0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10079.52</v>
      </c>
      <c r="I53" s="33">
        <f>+I35</f>
        <v>0</v>
      </c>
      <c r="J53" s="33">
        <f>+J35</f>
        <v>0</v>
      </c>
      <c r="K53" s="24">
        <f t="shared" si="10"/>
        <v>10079.52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0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0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20268.849999999999</v>
      </c>
      <c r="E56" s="38">
        <v>18886.52</v>
      </c>
      <c r="F56" s="38">
        <v>18408.7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0"/>
        <v>144560.01999999999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-558223.7699999999</v>
      </c>
      <c r="C60" s="37">
        <f t="shared" si="13"/>
        <v>-252752.21000000002</v>
      </c>
      <c r="D60" s="37">
        <f t="shared" si="13"/>
        <v>-310212.93000000005</v>
      </c>
      <c r="E60" s="37">
        <f t="shared" si="13"/>
        <v>-575409.52999999991</v>
      </c>
      <c r="F60" s="37">
        <f t="shared" si="13"/>
        <v>-609812.36</v>
      </c>
      <c r="G60" s="37">
        <f t="shared" si="13"/>
        <v>-447130.23</v>
      </c>
      <c r="H60" s="37">
        <f t="shared" si="13"/>
        <v>-184698.99</v>
      </c>
      <c r="I60" s="37">
        <f t="shared" si="13"/>
        <v>-79379.679999999993</v>
      </c>
      <c r="J60" s="37">
        <f t="shared" si="13"/>
        <v>-83827.44</v>
      </c>
      <c r="K60" s="37">
        <f>SUM(B60:J60)</f>
        <v>-3101447.1399999997</v>
      </c>
    </row>
    <row r="61" spans="1:11" ht="18.75" customHeight="1">
      <c r="A61" s="16" t="s">
        <v>83</v>
      </c>
      <c r="B61" s="37">
        <f t="shared" ref="B61:J61" si="14">B62+B63+B64+B65+B66+B67</f>
        <v>-547764.66999999993</v>
      </c>
      <c r="C61" s="37">
        <f t="shared" si="14"/>
        <v>-234748.33000000002</v>
      </c>
      <c r="D61" s="37">
        <f t="shared" si="14"/>
        <v>-301871.27</v>
      </c>
      <c r="E61" s="37">
        <f t="shared" si="14"/>
        <v>-552451.86</v>
      </c>
      <c r="F61" s="37">
        <f t="shared" si="14"/>
        <v>-626105.27</v>
      </c>
      <c r="G61" s="37">
        <f t="shared" si="14"/>
        <v>-543620.81000000006</v>
      </c>
      <c r="H61" s="37">
        <f t="shared" si="14"/>
        <v>-191118</v>
      </c>
      <c r="I61" s="37">
        <f t="shared" si="14"/>
        <v>-35697</v>
      </c>
      <c r="J61" s="37">
        <f t="shared" si="14"/>
        <v>-59148</v>
      </c>
      <c r="K61" s="37">
        <f>SUM(B61:J61)</f>
        <v>-3092525.21</v>
      </c>
    </row>
    <row r="62" spans="1:11" ht="18.75" customHeight="1">
      <c r="A62" s="12" t="s">
        <v>84</v>
      </c>
      <c r="B62" s="37">
        <f t="shared" ref="B62:J62" si="15">-ROUND(B9*$D$3,2)</f>
        <v>-157818</v>
      </c>
      <c r="C62" s="37">
        <f t="shared" si="15"/>
        <v>-217182</v>
      </c>
      <c r="D62" s="37">
        <f t="shared" si="15"/>
        <v>-182010</v>
      </c>
      <c r="E62" s="37">
        <f t="shared" si="15"/>
        <v>-139935</v>
      </c>
      <c r="F62" s="37">
        <f t="shared" si="15"/>
        <v>-173028</v>
      </c>
      <c r="G62" s="37">
        <f t="shared" si="15"/>
        <v>-197367</v>
      </c>
      <c r="H62" s="37">
        <f t="shared" si="15"/>
        <v>-191118</v>
      </c>
      <c r="I62" s="37">
        <f t="shared" si="15"/>
        <v>-35697</v>
      </c>
      <c r="J62" s="37">
        <f t="shared" si="15"/>
        <v>-59148</v>
      </c>
      <c r="K62" s="37">
        <f>SUM(B62:J62)</f>
        <v>-1353303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49">
        <v>-389946.67</v>
      </c>
      <c r="C66" s="49">
        <v>-17566.330000000002</v>
      </c>
      <c r="D66" s="49">
        <v>-119861.27</v>
      </c>
      <c r="E66" s="49">
        <v>-412516.86</v>
      </c>
      <c r="F66" s="49">
        <v>-453077.27</v>
      </c>
      <c r="G66" s="49">
        <v>-346253.81</v>
      </c>
      <c r="H66" s="20">
        <v>0</v>
      </c>
      <c r="I66" s="20">
        <v>0</v>
      </c>
      <c r="J66" s="20">
        <v>0</v>
      </c>
      <c r="K66" s="37">
        <f>SUM(B66:J66)</f>
        <v>-1739222.21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6">SUM(B69:B92)</f>
        <v>-14814.51</v>
      </c>
      <c r="C68" s="37">
        <f t="shared" si="16"/>
        <v>-21702.09</v>
      </c>
      <c r="D68" s="37">
        <f t="shared" si="16"/>
        <v>-21536.14</v>
      </c>
      <c r="E68" s="37">
        <f t="shared" si="16"/>
        <v>-27197.589999999997</v>
      </c>
      <c r="F68" s="37">
        <f t="shared" si="16"/>
        <v>-20013.36</v>
      </c>
      <c r="G68" s="37">
        <f t="shared" si="16"/>
        <v>-29878.7</v>
      </c>
      <c r="H68" s="37">
        <f t="shared" si="16"/>
        <v>-14618.6</v>
      </c>
      <c r="I68" s="37">
        <f t="shared" si="16"/>
        <v>-43682.68</v>
      </c>
      <c r="J68" s="37">
        <f t="shared" si="16"/>
        <v>-24679.439999999999</v>
      </c>
      <c r="K68" s="37">
        <f t="shared" ref="K68:K74" si="17">SUM(B68:J68)</f>
        <v>-218123.11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7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7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7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7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7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7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ref="K76:K90" si="18">SUM(B76:J76)</f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8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8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8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8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8"/>
        <v>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8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8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8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8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8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8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8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8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8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-11457.39</v>
      </c>
      <c r="F92" s="20">
        <v>0</v>
      </c>
      <c r="G92" s="20">
        <v>0</v>
      </c>
      <c r="H92" s="20">
        <v>0</v>
      </c>
      <c r="I92" s="50">
        <v>-6561.97</v>
      </c>
      <c r="J92" s="50">
        <v>-13084.73</v>
      </c>
      <c r="K92" s="50">
        <f t="shared" ref="K92:K98" si="19">SUM(B92:J92)</f>
        <v>-31104.09</v>
      </c>
      <c r="L92" s="61"/>
    </row>
    <row r="93" spans="1:12" ht="18.75" customHeight="1">
      <c r="A93" s="16" t="s">
        <v>128</v>
      </c>
      <c r="B93" s="50">
        <v>4355.41</v>
      </c>
      <c r="C93" s="50">
        <v>3698.21</v>
      </c>
      <c r="D93" s="50">
        <v>13194.48</v>
      </c>
      <c r="E93" s="50">
        <v>4239.92</v>
      </c>
      <c r="F93" s="50">
        <v>36306.269999999997</v>
      </c>
      <c r="G93" s="50">
        <v>126369.28</v>
      </c>
      <c r="H93" s="50">
        <v>21037.61</v>
      </c>
      <c r="I93" s="20">
        <v>0</v>
      </c>
      <c r="J93" s="20">
        <v>0</v>
      </c>
      <c r="K93" s="50">
        <f t="shared" si="19"/>
        <v>209201.18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si="19"/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9"/>
        <v>0</v>
      </c>
      <c r="L95" s="57"/>
    </row>
    <row r="96" spans="1:12" ht="18.75" customHeight="1">
      <c r="A96" s="16" t="s">
        <v>92</v>
      </c>
      <c r="B96" s="25">
        <f t="shared" ref="B96:J96" si="20">+B97+B98</f>
        <v>801102.59000000008</v>
      </c>
      <c r="C96" s="25">
        <f t="shared" si="20"/>
        <v>1810452.1499999997</v>
      </c>
      <c r="D96" s="25">
        <f t="shared" si="20"/>
        <v>1974639.68</v>
      </c>
      <c r="E96" s="25">
        <f t="shared" si="20"/>
        <v>804999.47000000009</v>
      </c>
      <c r="F96" s="25">
        <f t="shared" si="20"/>
        <v>1307879.7499999998</v>
      </c>
      <c r="G96" s="25">
        <f t="shared" si="20"/>
        <v>2058358.92</v>
      </c>
      <c r="H96" s="25">
        <f t="shared" si="20"/>
        <v>1197928.8500000001</v>
      </c>
      <c r="I96" s="25">
        <f t="shared" si="20"/>
        <v>441411.62</v>
      </c>
      <c r="J96" s="25">
        <f t="shared" si="20"/>
        <v>647163.06000000006</v>
      </c>
      <c r="K96" s="50">
        <f t="shared" si="19"/>
        <v>11043936.089999998</v>
      </c>
      <c r="L96" s="57"/>
    </row>
    <row r="97" spans="1:13" ht="18.75" customHeight="1">
      <c r="A97" s="16" t="s">
        <v>91</v>
      </c>
      <c r="B97" s="25">
        <f t="shared" ref="B97:J97" si="21">+B48+B61+B68+B93</f>
        <v>786092.26000000013</v>
      </c>
      <c r="C97" s="25">
        <f t="shared" si="21"/>
        <v>1790444.2599999998</v>
      </c>
      <c r="D97" s="25">
        <f t="shared" si="21"/>
        <v>1954370.8299999998</v>
      </c>
      <c r="E97" s="25">
        <f t="shared" si="21"/>
        <v>786112.95000000007</v>
      </c>
      <c r="F97" s="25">
        <f t="shared" si="21"/>
        <v>1289471.0499999998</v>
      </c>
      <c r="G97" s="25">
        <f t="shared" si="21"/>
        <v>2033417.96</v>
      </c>
      <c r="H97" s="25">
        <f t="shared" si="21"/>
        <v>1182478.99</v>
      </c>
      <c r="I97" s="25">
        <f t="shared" si="21"/>
        <v>441411.62</v>
      </c>
      <c r="J97" s="25">
        <f t="shared" si="21"/>
        <v>635576.15</v>
      </c>
      <c r="K97" s="50">
        <f t="shared" si="19"/>
        <v>10899376.069999998</v>
      </c>
      <c r="L97" s="57"/>
    </row>
    <row r="98" spans="1:13" ht="18" customHeight="1">
      <c r="A98" s="16" t="s">
        <v>95</v>
      </c>
      <c r="B98" s="25">
        <f t="shared" ref="B98:J98" si="22">IF(+B56+B94+B99&lt;0,0,(B56+B94+B99))</f>
        <v>15010.33</v>
      </c>
      <c r="C98" s="25">
        <f t="shared" si="22"/>
        <v>20007.89</v>
      </c>
      <c r="D98" s="25">
        <f t="shared" si="22"/>
        <v>20268.849999999999</v>
      </c>
      <c r="E98" s="25">
        <f t="shared" si="22"/>
        <v>18886.52</v>
      </c>
      <c r="F98" s="25">
        <f t="shared" si="22"/>
        <v>18408.7</v>
      </c>
      <c r="G98" s="25">
        <f t="shared" si="22"/>
        <v>24940.959999999999</v>
      </c>
      <c r="H98" s="25">
        <f t="shared" si="22"/>
        <v>15449.86</v>
      </c>
      <c r="I98" s="20">
        <f t="shared" si="22"/>
        <v>0</v>
      </c>
      <c r="J98" s="25">
        <f t="shared" si="22"/>
        <v>11586.91</v>
      </c>
      <c r="K98" s="50">
        <f t="shared" si="19"/>
        <v>144560.01999999999</v>
      </c>
    </row>
    <row r="99" spans="1:13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/>
      <c r="G99" s="20"/>
      <c r="H99" s="20"/>
      <c r="I99" s="20"/>
      <c r="J99" s="20"/>
      <c r="K99" s="21"/>
      <c r="M99" s="64"/>
    </row>
    <row r="100" spans="1:13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3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3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3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3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11043936.079999998</v>
      </c>
    </row>
    <row r="105" spans="1:13" ht="18.75" customHeight="1">
      <c r="A105" s="27" t="s">
        <v>79</v>
      </c>
      <c r="B105" s="28">
        <v>98431.01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ref="K105:K122" si="23">SUM(B105:J105)</f>
        <v>98431.01</v>
      </c>
    </row>
    <row r="106" spans="1:13" ht="18.75" customHeight="1">
      <c r="A106" s="27" t="s">
        <v>80</v>
      </c>
      <c r="B106" s="28">
        <v>702671.58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3"/>
        <v>702671.58</v>
      </c>
    </row>
    <row r="107" spans="1:13" ht="18.75" customHeight="1">
      <c r="A107" s="27" t="s">
        <v>81</v>
      </c>
      <c r="B107" s="42">
        <v>0</v>
      </c>
      <c r="C107" s="28">
        <f>+C96</f>
        <v>1810452.1499999997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3"/>
        <v>1810452.1499999997</v>
      </c>
    </row>
    <row r="108" spans="1:13" ht="18.75" customHeight="1">
      <c r="A108" s="27" t="s">
        <v>82</v>
      </c>
      <c r="B108" s="42">
        <v>0</v>
      </c>
      <c r="C108" s="42">
        <v>0</v>
      </c>
      <c r="D108" s="28">
        <f>+D96</f>
        <v>1974639.68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3"/>
        <v>1974639.68</v>
      </c>
    </row>
    <row r="109" spans="1:13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804999.47000000009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3"/>
        <v>804999.47000000009</v>
      </c>
    </row>
    <row r="110" spans="1:13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203314.54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3"/>
        <v>203314.54</v>
      </c>
    </row>
    <row r="111" spans="1:13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291765.92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3"/>
        <v>291765.92</v>
      </c>
    </row>
    <row r="112" spans="1:13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424263.43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3"/>
        <v>424263.43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388535.85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3"/>
        <v>388535.85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608680.31999999995</v>
      </c>
      <c r="H114" s="42">
        <v>0</v>
      </c>
      <c r="I114" s="42">
        <v>0</v>
      </c>
      <c r="J114" s="42">
        <v>0</v>
      </c>
      <c r="K114" s="43">
        <f t="shared" si="23"/>
        <v>608680.31999999995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48443.040000000001</v>
      </c>
      <c r="H115" s="42">
        <v>0</v>
      </c>
      <c r="I115" s="42">
        <v>0</v>
      </c>
      <c r="J115" s="42">
        <v>0</v>
      </c>
      <c r="K115" s="43">
        <f t="shared" si="23"/>
        <v>48443.040000000001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302777.78999999998</v>
      </c>
      <c r="H116" s="42">
        <v>0</v>
      </c>
      <c r="I116" s="42">
        <v>0</v>
      </c>
      <c r="J116" s="42">
        <v>0</v>
      </c>
      <c r="K116" s="43">
        <f t="shared" si="23"/>
        <v>302777.78999999998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309040.15000000002</v>
      </c>
      <c r="H117" s="42">
        <v>0</v>
      </c>
      <c r="I117" s="42">
        <v>0</v>
      </c>
      <c r="J117" s="42">
        <v>0</v>
      </c>
      <c r="K117" s="43">
        <f t="shared" si="23"/>
        <v>309040.15000000002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789417.62</v>
      </c>
      <c r="H118" s="42">
        <v>0</v>
      </c>
      <c r="I118" s="42">
        <v>0</v>
      </c>
      <c r="J118" s="42">
        <v>0</v>
      </c>
      <c r="K118" s="43">
        <f t="shared" si="23"/>
        <v>789417.62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436907.7</v>
      </c>
      <c r="I119" s="42">
        <v>0</v>
      </c>
      <c r="J119" s="42">
        <v>0</v>
      </c>
      <c r="K119" s="43">
        <f t="shared" si="23"/>
        <v>436907.7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761021.15</v>
      </c>
      <c r="I120" s="42">
        <v>0</v>
      </c>
      <c r="J120" s="42">
        <v>0</v>
      </c>
      <c r="K120" s="43">
        <f t="shared" si="23"/>
        <v>761021.15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441411.62</v>
      </c>
      <c r="J121" s="42">
        <v>0</v>
      </c>
      <c r="K121" s="43">
        <f t="shared" si="23"/>
        <v>441411.62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647163.06000000006</v>
      </c>
      <c r="K122" s="46">
        <f t="shared" si="23"/>
        <v>647163.06000000006</v>
      </c>
    </row>
    <row r="123" spans="1:11" ht="18.75" customHeight="1">
      <c r="A123" s="41" t="s">
        <v>129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41" t="s">
        <v>164</v>
      </c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opLeftCell="A131" zoomScaleNormal="100" zoomScaleSheetLayoutView="70" workbookViewId="0">
      <selection activeCell="A131" sqref="A13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3" ht="21">
      <c r="A2" s="68" t="s">
        <v>163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9" t="s">
        <v>15</v>
      </c>
      <c r="B4" s="70" t="s">
        <v>118</v>
      </c>
      <c r="C4" s="71"/>
      <c r="D4" s="71"/>
      <c r="E4" s="71"/>
      <c r="F4" s="71"/>
      <c r="G4" s="71"/>
      <c r="H4" s="71"/>
      <c r="I4" s="71"/>
      <c r="J4" s="72"/>
      <c r="K4" s="73" t="s">
        <v>16</v>
      </c>
    </row>
    <row r="5" spans="1:13" ht="38.25">
      <c r="A5" s="69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4" t="s">
        <v>117</v>
      </c>
      <c r="J5" s="74" t="s">
        <v>116</v>
      </c>
      <c r="K5" s="69"/>
    </row>
    <row r="6" spans="1:13" ht="18.75" customHeight="1">
      <c r="A6" s="6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5"/>
      <c r="J6" s="75"/>
      <c r="K6" s="69"/>
    </row>
    <row r="7" spans="1:13" ht="17.25" customHeight="1">
      <c r="A7" s="8" t="s">
        <v>30</v>
      </c>
      <c r="B7" s="9">
        <f t="shared" ref="B7:K7" si="0">+B8+B20+B24+B27</f>
        <v>609971</v>
      </c>
      <c r="C7" s="9">
        <f t="shared" si="0"/>
        <v>814750</v>
      </c>
      <c r="D7" s="9">
        <f t="shared" si="0"/>
        <v>806778</v>
      </c>
      <c r="E7" s="9">
        <f t="shared" si="0"/>
        <v>566645</v>
      </c>
      <c r="F7" s="9">
        <f t="shared" si="0"/>
        <v>804071</v>
      </c>
      <c r="G7" s="9">
        <f t="shared" si="0"/>
        <v>1220895</v>
      </c>
      <c r="H7" s="9">
        <f t="shared" si="0"/>
        <v>585660</v>
      </c>
      <c r="I7" s="9">
        <f t="shared" si="0"/>
        <v>124981</v>
      </c>
      <c r="J7" s="9">
        <f t="shared" si="0"/>
        <v>303898</v>
      </c>
      <c r="K7" s="9">
        <f t="shared" si="0"/>
        <v>5837649</v>
      </c>
      <c r="L7" s="55"/>
    </row>
    <row r="8" spans="1:13" ht="17.25" customHeight="1">
      <c r="A8" s="10" t="s">
        <v>125</v>
      </c>
      <c r="B8" s="11">
        <f t="shared" ref="B8:J8" si="1">B9+B12+B16</f>
        <v>362513</v>
      </c>
      <c r="C8" s="11">
        <f t="shared" si="1"/>
        <v>495466</v>
      </c>
      <c r="D8" s="11">
        <f t="shared" si="1"/>
        <v>459340</v>
      </c>
      <c r="E8" s="11">
        <f t="shared" si="1"/>
        <v>336633</v>
      </c>
      <c r="F8" s="11">
        <f t="shared" si="1"/>
        <v>451724</v>
      </c>
      <c r="G8" s="11">
        <f t="shared" si="1"/>
        <v>663848</v>
      </c>
      <c r="H8" s="11">
        <f t="shared" si="1"/>
        <v>363166</v>
      </c>
      <c r="I8" s="11">
        <f t="shared" si="1"/>
        <v>68677</v>
      </c>
      <c r="J8" s="11">
        <f t="shared" si="1"/>
        <v>170337</v>
      </c>
      <c r="K8" s="11">
        <f t="shared" ref="K8:K27" si="2">SUM(B8:J8)</f>
        <v>3371704</v>
      </c>
    </row>
    <row r="9" spans="1:13" ht="17.25" customHeight="1">
      <c r="A9" s="15" t="s">
        <v>17</v>
      </c>
      <c r="B9" s="13">
        <f t="shared" ref="B9:J9" si="3">+B10+B11</f>
        <v>53957</v>
      </c>
      <c r="C9" s="13">
        <f t="shared" si="3"/>
        <v>73807</v>
      </c>
      <c r="D9" s="13">
        <f t="shared" si="3"/>
        <v>62535</v>
      </c>
      <c r="E9" s="13">
        <f t="shared" si="3"/>
        <v>47589</v>
      </c>
      <c r="F9" s="13">
        <f t="shared" si="3"/>
        <v>58160</v>
      </c>
      <c r="G9" s="13">
        <f t="shared" si="3"/>
        <v>66682</v>
      </c>
      <c r="H9" s="13">
        <f t="shared" si="3"/>
        <v>65042</v>
      </c>
      <c r="I9" s="13">
        <f t="shared" si="3"/>
        <v>11822</v>
      </c>
      <c r="J9" s="13">
        <f t="shared" si="3"/>
        <v>20385</v>
      </c>
      <c r="K9" s="11">
        <f t="shared" si="2"/>
        <v>459979</v>
      </c>
    </row>
    <row r="10" spans="1:13" ht="17.25" customHeight="1">
      <c r="A10" s="31" t="s">
        <v>18</v>
      </c>
      <c r="B10" s="13">
        <v>53957</v>
      </c>
      <c r="C10" s="13">
        <v>73807</v>
      </c>
      <c r="D10" s="13">
        <v>62535</v>
      </c>
      <c r="E10" s="13">
        <v>47589</v>
      </c>
      <c r="F10" s="13">
        <v>58160</v>
      </c>
      <c r="G10" s="13">
        <v>66682</v>
      </c>
      <c r="H10" s="13">
        <v>65042</v>
      </c>
      <c r="I10" s="13">
        <v>11822</v>
      </c>
      <c r="J10" s="13">
        <v>20385</v>
      </c>
      <c r="K10" s="11">
        <f t="shared" si="2"/>
        <v>459979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 t="shared" si="2"/>
        <v>0</v>
      </c>
    </row>
    <row r="12" spans="1:13" ht="17.25" customHeight="1">
      <c r="A12" s="15" t="s">
        <v>31</v>
      </c>
      <c r="B12" s="17">
        <f t="shared" ref="B12:J12" si="4">SUM(B13:B15)</f>
        <v>305656</v>
      </c>
      <c r="C12" s="17">
        <f t="shared" si="4"/>
        <v>417235</v>
      </c>
      <c r="D12" s="17">
        <f t="shared" si="4"/>
        <v>393104</v>
      </c>
      <c r="E12" s="17">
        <f t="shared" si="4"/>
        <v>286158</v>
      </c>
      <c r="F12" s="17">
        <f t="shared" si="4"/>
        <v>389478</v>
      </c>
      <c r="G12" s="17">
        <f t="shared" si="4"/>
        <v>590963</v>
      </c>
      <c r="H12" s="17">
        <f t="shared" si="4"/>
        <v>294880</v>
      </c>
      <c r="I12" s="17">
        <f t="shared" si="4"/>
        <v>56127</v>
      </c>
      <c r="J12" s="17">
        <f t="shared" si="4"/>
        <v>148616</v>
      </c>
      <c r="K12" s="11">
        <f t="shared" si="2"/>
        <v>2882217</v>
      </c>
    </row>
    <row r="13" spans="1:13" ht="17.25" customHeight="1">
      <c r="A13" s="14" t="s">
        <v>20</v>
      </c>
      <c r="B13" s="13">
        <v>151701</v>
      </c>
      <c r="C13" s="13">
        <v>218093</v>
      </c>
      <c r="D13" s="13">
        <v>212317</v>
      </c>
      <c r="E13" s="13">
        <v>150025</v>
      </c>
      <c r="F13" s="13">
        <v>204354</v>
      </c>
      <c r="G13" s="13">
        <v>299771</v>
      </c>
      <c r="H13" s="13">
        <v>143332</v>
      </c>
      <c r="I13" s="13">
        <v>31503</v>
      </c>
      <c r="J13" s="13">
        <v>80247</v>
      </c>
      <c r="K13" s="11">
        <f t="shared" si="2"/>
        <v>1491343</v>
      </c>
      <c r="L13" s="55"/>
      <c r="M13" s="56"/>
    </row>
    <row r="14" spans="1:13" ht="17.25" customHeight="1">
      <c r="A14" s="14" t="s">
        <v>21</v>
      </c>
      <c r="B14" s="13">
        <v>124122</v>
      </c>
      <c r="C14" s="13">
        <v>154846</v>
      </c>
      <c r="D14" s="13">
        <v>141221</v>
      </c>
      <c r="E14" s="13">
        <v>110080</v>
      </c>
      <c r="F14" s="13">
        <v>149614</v>
      </c>
      <c r="G14" s="13">
        <v>246297</v>
      </c>
      <c r="H14" s="13">
        <v>121685</v>
      </c>
      <c r="I14" s="13">
        <v>18253</v>
      </c>
      <c r="J14" s="13">
        <v>53626</v>
      </c>
      <c r="K14" s="11">
        <f t="shared" si="2"/>
        <v>1119744</v>
      </c>
      <c r="L14" s="55"/>
    </row>
    <row r="15" spans="1:13" ht="17.25" customHeight="1">
      <c r="A15" s="14" t="s">
        <v>22</v>
      </c>
      <c r="B15" s="13">
        <v>29833</v>
      </c>
      <c r="C15" s="13">
        <v>44296</v>
      </c>
      <c r="D15" s="13">
        <v>39566</v>
      </c>
      <c r="E15" s="13">
        <v>26053</v>
      </c>
      <c r="F15" s="13">
        <v>35510</v>
      </c>
      <c r="G15" s="13">
        <v>44895</v>
      </c>
      <c r="H15" s="13">
        <v>29863</v>
      </c>
      <c r="I15" s="13">
        <v>6371</v>
      </c>
      <c r="J15" s="13">
        <v>14743</v>
      </c>
      <c r="K15" s="11">
        <f t="shared" si="2"/>
        <v>271130</v>
      </c>
    </row>
    <row r="16" spans="1:13" ht="17.25" customHeight="1">
      <c r="A16" s="15" t="s">
        <v>121</v>
      </c>
      <c r="B16" s="13">
        <f t="shared" ref="B16:J16" si="5">B17+B18+B19</f>
        <v>2900</v>
      </c>
      <c r="C16" s="13">
        <f t="shared" si="5"/>
        <v>4424</v>
      </c>
      <c r="D16" s="13">
        <f t="shared" si="5"/>
        <v>3701</v>
      </c>
      <c r="E16" s="13">
        <f t="shared" si="5"/>
        <v>2886</v>
      </c>
      <c r="F16" s="13">
        <f t="shared" si="5"/>
        <v>4086</v>
      </c>
      <c r="G16" s="13">
        <f t="shared" si="5"/>
        <v>6203</v>
      </c>
      <c r="H16" s="13">
        <f t="shared" si="5"/>
        <v>3244</v>
      </c>
      <c r="I16" s="13">
        <f t="shared" si="5"/>
        <v>728</v>
      </c>
      <c r="J16" s="13">
        <f t="shared" si="5"/>
        <v>1336</v>
      </c>
      <c r="K16" s="11">
        <f t="shared" si="2"/>
        <v>29508</v>
      </c>
    </row>
    <row r="17" spans="1:12" ht="17.25" customHeight="1">
      <c r="A17" s="14" t="s">
        <v>122</v>
      </c>
      <c r="B17" s="13">
        <v>2359</v>
      </c>
      <c r="C17" s="13">
        <v>3669</v>
      </c>
      <c r="D17" s="13">
        <v>3077</v>
      </c>
      <c r="E17" s="13">
        <v>2379</v>
      </c>
      <c r="F17" s="13">
        <v>3365</v>
      </c>
      <c r="G17" s="13">
        <v>5180</v>
      </c>
      <c r="H17" s="13">
        <v>2727</v>
      </c>
      <c r="I17" s="13">
        <v>605</v>
      </c>
      <c r="J17" s="13">
        <v>1094</v>
      </c>
      <c r="K17" s="11">
        <f t="shared" si="2"/>
        <v>24455</v>
      </c>
    </row>
    <row r="18" spans="1:12" ht="17.25" customHeight="1">
      <c r="A18" s="14" t="s">
        <v>123</v>
      </c>
      <c r="B18" s="13">
        <v>42</v>
      </c>
      <c r="C18" s="13">
        <v>90</v>
      </c>
      <c r="D18" s="13">
        <v>77</v>
      </c>
      <c r="E18" s="13">
        <v>73</v>
      </c>
      <c r="F18" s="13">
        <v>95</v>
      </c>
      <c r="G18" s="13">
        <v>146</v>
      </c>
      <c r="H18" s="13">
        <v>56</v>
      </c>
      <c r="I18" s="13">
        <v>16</v>
      </c>
      <c r="J18" s="13">
        <v>28</v>
      </c>
      <c r="K18" s="11">
        <f t="shared" si="2"/>
        <v>623</v>
      </c>
    </row>
    <row r="19" spans="1:12" ht="17.25" customHeight="1">
      <c r="A19" s="14" t="s">
        <v>124</v>
      </c>
      <c r="B19" s="13">
        <v>499</v>
      </c>
      <c r="C19" s="13">
        <v>665</v>
      </c>
      <c r="D19" s="13">
        <v>547</v>
      </c>
      <c r="E19" s="13">
        <v>434</v>
      </c>
      <c r="F19" s="13">
        <v>626</v>
      </c>
      <c r="G19" s="13">
        <v>877</v>
      </c>
      <c r="H19" s="13">
        <v>461</v>
      </c>
      <c r="I19" s="13">
        <v>107</v>
      </c>
      <c r="J19" s="13">
        <v>214</v>
      </c>
      <c r="K19" s="11">
        <f t="shared" si="2"/>
        <v>4430</v>
      </c>
    </row>
    <row r="20" spans="1:12" ht="17.25" customHeight="1">
      <c r="A20" s="16" t="s">
        <v>23</v>
      </c>
      <c r="B20" s="11">
        <f t="shared" ref="B20:J20" si="6">+B21+B22+B23</f>
        <v>204021</v>
      </c>
      <c r="C20" s="11">
        <f t="shared" si="6"/>
        <v>250074</v>
      </c>
      <c r="D20" s="11">
        <f t="shared" si="6"/>
        <v>267230</v>
      </c>
      <c r="E20" s="11">
        <f t="shared" si="6"/>
        <v>180174</v>
      </c>
      <c r="F20" s="11">
        <f t="shared" si="6"/>
        <v>290473</v>
      </c>
      <c r="G20" s="11">
        <f t="shared" si="6"/>
        <v>490600</v>
      </c>
      <c r="H20" s="11">
        <f t="shared" si="6"/>
        <v>180298</v>
      </c>
      <c r="I20" s="11">
        <f t="shared" si="6"/>
        <v>42149</v>
      </c>
      <c r="J20" s="11">
        <f t="shared" si="6"/>
        <v>97583</v>
      </c>
      <c r="K20" s="11">
        <f t="shared" si="2"/>
        <v>2002602</v>
      </c>
    </row>
    <row r="21" spans="1:12" ht="17.25" customHeight="1">
      <c r="A21" s="12" t="s">
        <v>24</v>
      </c>
      <c r="B21" s="13">
        <v>117886</v>
      </c>
      <c r="C21" s="13">
        <v>155903</v>
      </c>
      <c r="D21" s="13">
        <v>167728</v>
      </c>
      <c r="E21" s="13">
        <v>110316</v>
      </c>
      <c r="F21" s="13">
        <v>176689</v>
      </c>
      <c r="G21" s="13">
        <v>282154</v>
      </c>
      <c r="H21" s="13">
        <v>108864</v>
      </c>
      <c r="I21" s="13">
        <v>27187</v>
      </c>
      <c r="J21" s="13">
        <v>60254</v>
      </c>
      <c r="K21" s="11">
        <f t="shared" si="2"/>
        <v>1206981</v>
      </c>
      <c r="L21" s="55"/>
    </row>
    <row r="22" spans="1:12" ht="17.25" customHeight="1">
      <c r="A22" s="12" t="s">
        <v>25</v>
      </c>
      <c r="B22" s="13">
        <v>70199</v>
      </c>
      <c r="C22" s="13">
        <v>74102</v>
      </c>
      <c r="D22" s="13">
        <v>78608</v>
      </c>
      <c r="E22" s="13">
        <v>57506</v>
      </c>
      <c r="F22" s="13">
        <v>93701</v>
      </c>
      <c r="G22" s="13">
        <v>178628</v>
      </c>
      <c r="H22" s="13">
        <v>58164</v>
      </c>
      <c r="I22" s="13">
        <v>11529</v>
      </c>
      <c r="J22" s="13">
        <v>29178</v>
      </c>
      <c r="K22" s="11">
        <f t="shared" si="2"/>
        <v>651615</v>
      </c>
      <c r="L22" s="55"/>
    </row>
    <row r="23" spans="1:12" ht="17.25" customHeight="1">
      <c r="A23" s="12" t="s">
        <v>26</v>
      </c>
      <c r="B23" s="13">
        <v>15936</v>
      </c>
      <c r="C23" s="13">
        <v>20069</v>
      </c>
      <c r="D23" s="13">
        <v>20894</v>
      </c>
      <c r="E23" s="13">
        <v>12352</v>
      </c>
      <c r="F23" s="13">
        <v>20083</v>
      </c>
      <c r="G23" s="13">
        <v>29818</v>
      </c>
      <c r="H23" s="13">
        <v>13270</v>
      </c>
      <c r="I23" s="13">
        <v>3433</v>
      </c>
      <c r="J23" s="13">
        <v>8151</v>
      </c>
      <c r="K23" s="11">
        <f t="shared" si="2"/>
        <v>144006</v>
      </c>
    </row>
    <row r="24" spans="1:12" ht="17.25" customHeight="1">
      <c r="A24" s="16" t="s">
        <v>27</v>
      </c>
      <c r="B24" s="13">
        <v>43437</v>
      </c>
      <c r="C24" s="13">
        <v>69210</v>
      </c>
      <c r="D24" s="13">
        <v>80208</v>
      </c>
      <c r="E24" s="13">
        <v>49838</v>
      </c>
      <c r="F24" s="13">
        <v>61874</v>
      </c>
      <c r="G24" s="13">
        <v>66447</v>
      </c>
      <c r="H24" s="13">
        <v>34031</v>
      </c>
      <c r="I24" s="13">
        <v>14155</v>
      </c>
      <c r="J24" s="13">
        <v>35978</v>
      </c>
      <c r="K24" s="11">
        <f t="shared" si="2"/>
        <v>455178</v>
      </c>
    </row>
    <row r="25" spans="1:12" ht="17.25" customHeight="1">
      <c r="A25" s="12" t="s">
        <v>28</v>
      </c>
      <c r="B25" s="13">
        <v>27800</v>
      </c>
      <c r="C25" s="13">
        <v>44294</v>
      </c>
      <c r="D25" s="13">
        <v>51333</v>
      </c>
      <c r="E25" s="13">
        <v>31896</v>
      </c>
      <c r="F25" s="13">
        <v>39599</v>
      </c>
      <c r="G25" s="13">
        <v>42526</v>
      </c>
      <c r="H25" s="13">
        <v>21780</v>
      </c>
      <c r="I25" s="13">
        <v>9059</v>
      </c>
      <c r="J25" s="13">
        <v>23026</v>
      </c>
      <c r="K25" s="11">
        <f t="shared" si="2"/>
        <v>291313</v>
      </c>
      <c r="L25" s="55"/>
    </row>
    <row r="26" spans="1:12" ht="17.25" customHeight="1">
      <c r="A26" s="12" t="s">
        <v>29</v>
      </c>
      <c r="B26" s="13">
        <v>15637</v>
      </c>
      <c r="C26" s="13">
        <v>24916</v>
      </c>
      <c r="D26" s="13">
        <v>28875</v>
      </c>
      <c r="E26" s="13">
        <v>17942</v>
      </c>
      <c r="F26" s="13">
        <v>22275</v>
      </c>
      <c r="G26" s="13">
        <v>23921</v>
      </c>
      <c r="H26" s="13">
        <v>12251</v>
      </c>
      <c r="I26" s="13">
        <v>5096</v>
      </c>
      <c r="J26" s="13">
        <v>12952</v>
      </c>
      <c r="K26" s="11">
        <f t="shared" si="2"/>
        <v>163865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8165</v>
      </c>
      <c r="I27" s="11">
        <v>0</v>
      </c>
      <c r="J27" s="11">
        <v>0</v>
      </c>
      <c r="K27" s="11">
        <f t="shared" si="2"/>
        <v>8165</v>
      </c>
    </row>
    <row r="28" spans="1:12" ht="15.75" customHeight="1">
      <c r="A28" s="35"/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2" t="s">
        <v>33</v>
      </c>
      <c r="B29" s="34">
        <f t="shared" ref="B29:J29" si="7">SUM(B30:B33)</f>
        <v>2.2709000000000001</v>
      </c>
      <c r="C29" s="34">
        <f t="shared" si="7"/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9552.32</v>
      </c>
      <c r="I35" s="20">
        <v>0</v>
      </c>
      <c r="J35" s="20">
        <v>0</v>
      </c>
      <c r="K35" s="24">
        <f>SUM(B35:J35)</f>
        <v>9552.32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5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 t="shared" si="8"/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 t="shared" ref="B47:J47" si="9">+B48+B56</f>
        <v>1400193.47</v>
      </c>
      <c r="C47" s="23">
        <f t="shared" si="9"/>
        <v>2130327.96</v>
      </c>
      <c r="D47" s="23">
        <f t="shared" si="9"/>
        <v>2394293.79</v>
      </c>
      <c r="E47" s="23">
        <f t="shared" si="9"/>
        <v>1424166.12</v>
      </c>
      <c r="F47" s="23">
        <f t="shared" si="9"/>
        <v>1954290.04</v>
      </c>
      <c r="G47" s="23">
        <f t="shared" si="9"/>
        <v>2553536.59</v>
      </c>
      <c r="H47" s="23">
        <f t="shared" si="9"/>
        <v>1415827.5500000003</v>
      </c>
      <c r="I47" s="23">
        <f t="shared" si="9"/>
        <v>526857.41</v>
      </c>
      <c r="J47" s="23">
        <f t="shared" si="9"/>
        <v>771179.96000000008</v>
      </c>
      <c r="K47" s="23">
        <f t="shared" ref="K47:K58" si="10">SUM(B47:J47)</f>
        <v>14570672.890000001</v>
      </c>
    </row>
    <row r="48" spans="1:11" ht="17.25" customHeight="1">
      <c r="A48" s="16" t="s">
        <v>48</v>
      </c>
      <c r="B48" s="24">
        <f t="shared" ref="B48:J48" si="11">SUM(B49:B55)</f>
        <v>1385183.14</v>
      </c>
      <c r="C48" s="24">
        <f t="shared" si="11"/>
        <v>2110320.0699999998</v>
      </c>
      <c r="D48" s="24">
        <f t="shared" si="11"/>
        <v>2374024.94</v>
      </c>
      <c r="E48" s="24">
        <f t="shared" si="11"/>
        <v>1405279.6</v>
      </c>
      <c r="F48" s="24">
        <f t="shared" si="11"/>
        <v>1935881.34</v>
      </c>
      <c r="G48" s="24">
        <f t="shared" si="11"/>
        <v>2528595.63</v>
      </c>
      <c r="H48" s="24">
        <f t="shared" si="11"/>
        <v>1400377.6900000002</v>
      </c>
      <c r="I48" s="24">
        <f t="shared" si="11"/>
        <v>526857.41</v>
      </c>
      <c r="J48" s="24">
        <f t="shared" si="11"/>
        <v>759593.05</v>
      </c>
      <c r="K48" s="24">
        <f t="shared" si="10"/>
        <v>14426112.869999999</v>
      </c>
    </row>
    <row r="49" spans="1:11" ht="17.25" customHeight="1">
      <c r="A49" s="36" t="s">
        <v>49</v>
      </c>
      <c r="B49" s="24">
        <f t="shared" ref="B49:J49" si="12">ROUND(B30*B7,2)</f>
        <v>1385183.14</v>
      </c>
      <c r="C49" s="24">
        <f t="shared" si="12"/>
        <v>2105639.9</v>
      </c>
      <c r="D49" s="24">
        <f t="shared" si="12"/>
        <v>2374024.94</v>
      </c>
      <c r="E49" s="24">
        <f t="shared" si="12"/>
        <v>1405279.6</v>
      </c>
      <c r="F49" s="24">
        <f t="shared" si="12"/>
        <v>1935881.34</v>
      </c>
      <c r="G49" s="24">
        <f t="shared" si="12"/>
        <v>2528595.63</v>
      </c>
      <c r="H49" s="24">
        <f t="shared" si="12"/>
        <v>1390825.37</v>
      </c>
      <c r="I49" s="24">
        <f t="shared" si="12"/>
        <v>526857.41</v>
      </c>
      <c r="J49" s="24">
        <f t="shared" si="12"/>
        <v>759593.05</v>
      </c>
      <c r="K49" s="24">
        <f t="shared" si="10"/>
        <v>14411880.380000003</v>
      </c>
    </row>
    <row r="50" spans="1:11" ht="17.25" customHeight="1">
      <c r="A50" s="36" t="s">
        <v>50</v>
      </c>
      <c r="B50" s="20">
        <v>0</v>
      </c>
      <c r="C50" s="24">
        <f>ROUND(C31*C7,2)</f>
        <v>4680.17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0"/>
        <v>4680.17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0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9552.32</v>
      </c>
      <c r="I53" s="33">
        <f>+I35</f>
        <v>0</v>
      </c>
      <c r="J53" s="33">
        <f>+J35</f>
        <v>0</v>
      </c>
      <c r="K53" s="24">
        <f t="shared" si="10"/>
        <v>9552.32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0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0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20268.849999999999</v>
      </c>
      <c r="E56" s="38">
        <v>18886.52</v>
      </c>
      <c r="F56" s="38">
        <v>18408.7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0"/>
        <v>144560.01999999999</v>
      </c>
    </row>
    <row r="57" spans="1:11" ht="17.25" customHeight="1">
      <c r="A57" s="16"/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f t="shared" si="10"/>
        <v>0</v>
      </c>
    </row>
    <row r="58" spans="1:11" ht="17.25" customHeight="1">
      <c r="A58" s="51"/>
      <c r="B58" s="52">
        <v>0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f t="shared" si="10"/>
        <v>0</v>
      </c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-266794.92</v>
      </c>
      <c r="C60" s="37">
        <f t="shared" si="13"/>
        <v>-254217.73</v>
      </c>
      <c r="D60" s="37">
        <f t="shared" si="13"/>
        <v>-243129.61</v>
      </c>
      <c r="E60" s="37">
        <f t="shared" si="13"/>
        <v>-298166.79000000004</v>
      </c>
      <c r="F60" s="37">
        <f t="shared" si="13"/>
        <v>-293332.55</v>
      </c>
      <c r="G60" s="37">
        <f t="shared" si="13"/>
        <v>-320351.10000000003</v>
      </c>
      <c r="H60" s="37">
        <f t="shared" si="13"/>
        <v>-209744.6</v>
      </c>
      <c r="I60" s="37">
        <f t="shared" si="13"/>
        <v>480774.88999999996</v>
      </c>
      <c r="J60" s="37">
        <f t="shared" si="13"/>
        <v>933446.17</v>
      </c>
      <c r="K60" s="37">
        <f>SUM(B60:J60)</f>
        <v>-471516.24000000034</v>
      </c>
    </row>
    <row r="61" spans="1:11" ht="18.75" customHeight="1">
      <c r="A61" s="16" t="s">
        <v>83</v>
      </c>
      <c r="B61" s="37">
        <f t="shared" ref="B61:J61" si="14">B62+B63+B64+B65+B66+B67</f>
        <v>-251980.41</v>
      </c>
      <c r="C61" s="37">
        <f t="shared" si="14"/>
        <v>-232515.64</v>
      </c>
      <c r="D61" s="37">
        <f t="shared" si="14"/>
        <v>-221593.47</v>
      </c>
      <c r="E61" s="37">
        <f t="shared" si="14"/>
        <v>-270606.01</v>
      </c>
      <c r="F61" s="37">
        <f t="shared" si="14"/>
        <v>-273319.19</v>
      </c>
      <c r="G61" s="37">
        <f t="shared" si="14"/>
        <v>-290472.40000000002</v>
      </c>
      <c r="H61" s="37">
        <f t="shared" si="14"/>
        <v>-195126</v>
      </c>
      <c r="I61" s="37">
        <f t="shared" si="14"/>
        <v>-35466</v>
      </c>
      <c r="J61" s="37">
        <f t="shared" si="14"/>
        <v>-61155</v>
      </c>
      <c r="K61" s="37">
        <f>SUM(B61:J61)</f>
        <v>-1832234.12</v>
      </c>
    </row>
    <row r="62" spans="1:11" ht="18.75" customHeight="1">
      <c r="A62" s="12" t="s">
        <v>84</v>
      </c>
      <c r="B62" s="37">
        <f t="shared" ref="B62:J62" si="15">-ROUND(B9*$D$3,2)</f>
        <v>-161871</v>
      </c>
      <c r="C62" s="37">
        <f t="shared" si="15"/>
        <v>-221421</v>
      </c>
      <c r="D62" s="37">
        <f t="shared" si="15"/>
        <v>-187605</v>
      </c>
      <c r="E62" s="37">
        <f t="shared" si="15"/>
        <v>-142767</v>
      </c>
      <c r="F62" s="37">
        <f t="shared" si="15"/>
        <v>-174480</v>
      </c>
      <c r="G62" s="37">
        <f t="shared" si="15"/>
        <v>-200046</v>
      </c>
      <c r="H62" s="37">
        <f t="shared" si="15"/>
        <v>-195126</v>
      </c>
      <c r="I62" s="37">
        <f t="shared" si="15"/>
        <v>-35466</v>
      </c>
      <c r="J62" s="37">
        <f t="shared" si="15"/>
        <v>-61155</v>
      </c>
      <c r="K62" s="37">
        <f>SUM(B62:J62)</f>
        <v>-1379937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49">
        <v>-90109.41</v>
      </c>
      <c r="C66" s="49">
        <v>-11094.64</v>
      </c>
      <c r="D66" s="49">
        <v>-33988.47</v>
      </c>
      <c r="E66" s="49">
        <v>-127839.01</v>
      </c>
      <c r="F66" s="49">
        <v>-98839.19</v>
      </c>
      <c r="G66" s="49">
        <v>-90426.4</v>
      </c>
      <c r="H66" s="20">
        <v>0</v>
      </c>
      <c r="I66" s="20">
        <v>0</v>
      </c>
      <c r="J66" s="20">
        <v>0</v>
      </c>
      <c r="K66" s="37">
        <f>SUM(B66:J66)</f>
        <v>-452297.12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6">SUM(B69:B92)</f>
        <v>-14814.51</v>
      </c>
      <c r="C68" s="37">
        <f t="shared" si="16"/>
        <v>-21702.09</v>
      </c>
      <c r="D68" s="37">
        <f t="shared" si="16"/>
        <v>-21536.14</v>
      </c>
      <c r="E68" s="37">
        <f t="shared" si="16"/>
        <v>-27560.78</v>
      </c>
      <c r="F68" s="37">
        <f t="shared" si="16"/>
        <v>-20013.36</v>
      </c>
      <c r="G68" s="37">
        <f t="shared" si="16"/>
        <v>-29878.7</v>
      </c>
      <c r="H68" s="37">
        <f t="shared" si="16"/>
        <v>-14618.6</v>
      </c>
      <c r="I68" s="37">
        <f t="shared" si="16"/>
        <v>516240.88999999996</v>
      </c>
      <c r="J68" s="37">
        <f t="shared" si="16"/>
        <v>994601.17</v>
      </c>
      <c r="K68" s="37">
        <f t="shared" ref="K68:K74" si="17">SUM(B68:J68)</f>
        <v>1360717.88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7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7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7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7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7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7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ref="K76:K90" si="18">SUM(B76:J76)</f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8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8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8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8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50">
        <v>560000</v>
      </c>
      <c r="J81" s="50">
        <v>1020000</v>
      </c>
      <c r="K81" s="50">
        <f t="shared" si="18"/>
        <v>1580000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8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8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8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8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8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8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8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8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8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-11820.58</v>
      </c>
      <c r="F92" s="20">
        <v>0</v>
      </c>
      <c r="G92" s="20">
        <v>0</v>
      </c>
      <c r="H92" s="20">
        <v>0</v>
      </c>
      <c r="I92" s="50">
        <v>-6638.4</v>
      </c>
      <c r="J92" s="50">
        <v>-13804.12</v>
      </c>
      <c r="K92" s="50">
        <f>SUM(B92:J92)</f>
        <v>-32263.1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>SUM(B95:J95)</f>
        <v>0</v>
      </c>
      <c r="L95" s="57"/>
    </row>
    <row r="96" spans="1:12" ht="18.75" customHeight="1">
      <c r="A96" s="16" t="s">
        <v>92</v>
      </c>
      <c r="B96" s="25">
        <f t="shared" ref="B96:J96" si="19">+B97+B98</f>
        <v>1133398.55</v>
      </c>
      <c r="C96" s="25">
        <f t="shared" si="19"/>
        <v>1876110.2299999995</v>
      </c>
      <c r="D96" s="25">
        <f t="shared" si="19"/>
        <v>2151164.1799999997</v>
      </c>
      <c r="E96" s="25">
        <f t="shared" si="19"/>
        <v>1125999.33</v>
      </c>
      <c r="F96" s="25">
        <f t="shared" si="19"/>
        <v>1660957.49</v>
      </c>
      <c r="G96" s="25">
        <f t="shared" si="19"/>
        <v>2233185.4899999998</v>
      </c>
      <c r="H96" s="25">
        <f t="shared" si="19"/>
        <v>1206082.9500000002</v>
      </c>
      <c r="I96" s="25">
        <f t="shared" si="19"/>
        <v>1007632.3</v>
      </c>
      <c r="J96" s="25">
        <f t="shared" si="19"/>
        <v>1704626.1300000001</v>
      </c>
      <c r="K96" s="50">
        <f>SUM(B96:J96)</f>
        <v>14099156.65</v>
      </c>
      <c r="L96" s="57"/>
    </row>
    <row r="97" spans="1:13" ht="18.75" customHeight="1">
      <c r="A97" s="16" t="s">
        <v>91</v>
      </c>
      <c r="B97" s="25">
        <f t="shared" ref="B97:J97" si="20">+B48+B61+B68+B93</f>
        <v>1118388.22</v>
      </c>
      <c r="C97" s="25">
        <f t="shared" si="20"/>
        <v>1856102.3399999996</v>
      </c>
      <c r="D97" s="25">
        <f t="shared" si="20"/>
        <v>2130895.3299999996</v>
      </c>
      <c r="E97" s="25">
        <f t="shared" si="20"/>
        <v>1107112.81</v>
      </c>
      <c r="F97" s="25">
        <f t="shared" si="20"/>
        <v>1642548.79</v>
      </c>
      <c r="G97" s="25">
        <f t="shared" si="20"/>
        <v>2208244.5299999998</v>
      </c>
      <c r="H97" s="25">
        <f t="shared" si="20"/>
        <v>1190633.0900000001</v>
      </c>
      <c r="I97" s="25">
        <f t="shared" si="20"/>
        <v>1007632.3</v>
      </c>
      <c r="J97" s="25">
        <f t="shared" si="20"/>
        <v>1693039.2200000002</v>
      </c>
      <c r="K97" s="50">
        <f>SUM(B97:J97)</f>
        <v>13954596.630000001</v>
      </c>
      <c r="L97" s="57"/>
    </row>
    <row r="98" spans="1:13" ht="18" customHeight="1">
      <c r="A98" s="16" t="s">
        <v>95</v>
      </c>
      <c r="B98" s="25">
        <f t="shared" ref="B98:J98" si="21">IF(+B56+B94+B99&lt;0,0,(B56+B94+B99))</f>
        <v>15010.33</v>
      </c>
      <c r="C98" s="25">
        <f t="shared" si="21"/>
        <v>20007.89</v>
      </c>
      <c r="D98" s="25">
        <f t="shared" si="21"/>
        <v>20268.849999999999</v>
      </c>
      <c r="E98" s="25">
        <f t="shared" si="21"/>
        <v>18886.52</v>
      </c>
      <c r="F98" s="25">
        <f t="shared" si="21"/>
        <v>18408.7</v>
      </c>
      <c r="G98" s="25">
        <f t="shared" si="21"/>
        <v>24940.959999999999</v>
      </c>
      <c r="H98" s="25">
        <f t="shared" si="21"/>
        <v>15449.86</v>
      </c>
      <c r="I98" s="20">
        <f t="shared" si="21"/>
        <v>0</v>
      </c>
      <c r="J98" s="25">
        <f t="shared" si="21"/>
        <v>11586.91</v>
      </c>
      <c r="K98" s="50">
        <f>SUM(B98:J98)</f>
        <v>144560.01999999999</v>
      </c>
    </row>
    <row r="99" spans="1:13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M99" s="64"/>
    </row>
    <row r="100" spans="1:13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3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3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</row>
    <row r="103" spans="1:13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3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14099156.66</v>
      </c>
    </row>
    <row r="105" spans="1:13" ht="18.75" customHeight="1">
      <c r="A105" s="27" t="s">
        <v>79</v>
      </c>
      <c r="B105" s="28">
        <v>134958.49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ref="K105:K122" si="22">SUM(B105:J105)</f>
        <v>134958.49</v>
      </c>
    </row>
    <row r="106" spans="1:13" ht="18.75" customHeight="1">
      <c r="A106" s="27" t="s">
        <v>80</v>
      </c>
      <c r="B106" s="28">
        <v>998440.07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2"/>
        <v>998440.07</v>
      </c>
    </row>
    <row r="107" spans="1:13" ht="18.75" customHeight="1">
      <c r="A107" s="27" t="s">
        <v>81</v>
      </c>
      <c r="B107" s="42">
        <v>0</v>
      </c>
      <c r="C107" s="28">
        <f>+C96</f>
        <v>1876110.2299999995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1876110.2299999995</v>
      </c>
    </row>
    <row r="108" spans="1:13" ht="18.75" customHeight="1">
      <c r="A108" s="27" t="s">
        <v>82</v>
      </c>
      <c r="B108" s="42">
        <v>0</v>
      </c>
      <c r="C108" s="42">
        <v>0</v>
      </c>
      <c r="D108" s="28">
        <f>+D96</f>
        <v>2151164.1799999997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2151164.1799999997</v>
      </c>
    </row>
    <row r="109" spans="1:13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1125999.33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1125999.33</v>
      </c>
    </row>
    <row r="110" spans="1:13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207173.36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207173.36</v>
      </c>
    </row>
    <row r="111" spans="1:13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286196.28000000003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286196.28000000003</v>
      </c>
    </row>
    <row r="112" spans="1:13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433707.47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433707.47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733880.38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733880.38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635240.93000000005</v>
      </c>
      <c r="H114" s="42">
        <v>0</v>
      </c>
      <c r="I114" s="42">
        <v>0</v>
      </c>
      <c r="J114" s="42">
        <v>0</v>
      </c>
      <c r="K114" s="43">
        <f t="shared" si="22"/>
        <v>635240.93000000005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51937.08</v>
      </c>
      <c r="H115" s="42">
        <v>0</v>
      </c>
      <c r="I115" s="42">
        <v>0</v>
      </c>
      <c r="J115" s="42">
        <v>0</v>
      </c>
      <c r="K115" s="43">
        <f t="shared" si="22"/>
        <v>51937.08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350319.63</v>
      </c>
      <c r="H116" s="42">
        <v>0</v>
      </c>
      <c r="I116" s="42">
        <v>0</v>
      </c>
      <c r="J116" s="42">
        <v>0</v>
      </c>
      <c r="K116" s="43">
        <f t="shared" si="22"/>
        <v>350319.63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330488.39</v>
      </c>
      <c r="H117" s="42">
        <v>0</v>
      </c>
      <c r="I117" s="42">
        <v>0</v>
      </c>
      <c r="J117" s="42">
        <v>0</v>
      </c>
      <c r="K117" s="43">
        <f t="shared" si="22"/>
        <v>330488.39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865199.46</v>
      </c>
      <c r="H118" s="42">
        <v>0</v>
      </c>
      <c r="I118" s="42">
        <v>0</v>
      </c>
      <c r="J118" s="42">
        <v>0</v>
      </c>
      <c r="K118" s="43">
        <f t="shared" si="22"/>
        <v>865199.46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437735.2</v>
      </c>
      <c r="I119" s="42">
        <v>0</v>
      </c>
      <c r="J119" s="42">
        <v>0</v>
      </c>
      <c r="K119" s="43">
        <f t="shared" si="22"/>
        <v>437735.2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768347.75</v>
      </c>
      <c r="I120" s="42">
        <v>0</v>
      </c>
      <c r="J120" s="42">
        <v>0</v>
      </c>
      <c r="K120" s="43">
        <f t="shared" si="22"/>
        <v>768347.75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1007632.3</v>
      </c>
      <c r="J121" s="42">
        <v>0</v>
      </c>
      <c r="K121" s="43">
        <f t="shared" si="22"/>
        <v>1007632.3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1704626.13</v>
      </c>
      <c r="K122" s="46">
        <f t="shared" si="22"/>
        <v>1704626.13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opLeftCell="A109" zoomScaleNormal="100" zoomScaleSheetLayoutView="70" workbookViewId="0">
      <selection activeCell="A124" sqref="A124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3" ht="21">
      <c r="A2" s="68" t="s">
        <v>162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9" t="s">
        <v>15</v>
      </c>
      <c r="B4" s="70" t="s">
        <v>118</v>
      </c>
      <c r="C4" s="71"/>
      <c r="D4" s="71"/>
      <c r="E4" s="71"/>
      <c r="F4" s="71"/>
      <c r="G4" s="71"/>
      <c r="H4" s="71"/>
      <c r="I4" s="71"/>
      <c r="J4" s="72"/>
      <c r="K4" s="73" t="s">
        <v>16</v>
      </c>
    </row>
    <row r="5" spans="1:13" ht="38.25">
      <c r="A5" s="69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4" t="s">
        <v>117</v>
      </c>
      <c r="J5" s="74" t="s">
        <v>116</v>
      </c>
      <c r="K5" s="69"/>
    </row>
    <row r="6" spans="1:13" ht="18.75" customHeight="1">
      <c r="A6" s="6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5"/>
      <c r="J6" s="75"/>
      <c r="K6" s="69"/>
    </row>
    <row r="7" spans="1:13" ht="17.25" customHeight="1">
      <c r="A7" s="8" t="s">
        <v>30</v>
      </c>
      <c r="B7" s="9">
        <f t="shared" ref="B7:K7" si="0">+B8+B20+B24+B27</f>
        <v>596191</v>
      </c>
      <c r="C7" s="9">
        <f t="shared" si="0"/>
        <v>803649</v>
      </c>
      <c r="D7" s="9">
        <f t="shared" si="0"/>
        <v>799254</v>
      </c>
      <c r="E7" s="9">
        <f t="shared" si="0"/>
        <v>555195</v>
      </c>
      <c r="F7" s="9">
        <f t="shared" si="0"/>
        <v>792138</v>
      </c>
      <c r="G7" s="9">
        <f t="shared" si="0"/>
        <v>1214226</v>
      </c>
      <c r="H7" s="9">
        <f t="shared" si="0"/>
        <v>582233</v>
      </c>
      <c r="I7" s="9">
        <f t="shared" si="0"/>
        <v>127064</v>
      </c>
      <c r="J7" s="9">
        <f t="shared" si="0"/>
        <v>296766</v>
      </c>
      <c r="K7" s="9">
        <f t="shared" si="0"/>
        <v>5766716</v>
      </c>
      <c r="L7" s="55"/>
    </row>
    <row r="8" spans="1:13" ht="17.25" customHeight="1">
      <c r="A8" s="10" t="s">
        <v>125</v>
      </c>
      <c r="B8" s="11">
        <f t="shared" ref="B8:J8" si="1">B9+B12+B16</f>
        <v>356260</v>
      </c>
      <c r="C8" s="11">
        <f t="shared" si="1"/>
        <v>490812</v>
      </c>
      <c r="D8" s="11">
        <f t="shared" si="1"/>
        <v>456625</v>
      </c>
      <c r="E8" s="11">
        <f t="shared" si="1"/>
        <v>331278</v>
      </c>
      <c r="F8" s="11">
        <f t="shared" si="1"/>
        <v>446605</v>
      </c>
      <c r="G8" s="11">
        <f t="shared" si="1"/>
        <v>660191</v>
      </c>
      <c r="H8" s="11">
        <f t="shared" si="1"/>
        <v>359511</v>
      </c>
      <c r="I8" s="11">
        <f t="shared" si="1"/>
        <v>69575</v>
      </c>
      <c r="J8" s="11">
        <f t="shared" si="1"/>
        <v>167199</v>
      </c>
      <c r="K8" s="11">
        <f t="shared" ref="K8:K27" si="2">SUM(B8:J8)</f>
        <v>3338056</v>
      </c>
    </row>
    <row r="9" spans="1:13" ht="17.25" customHeight="1">
      <c r="A9" s="15" t="s">
        <v>17</v>
      </c>
      <c r="B9" s="13">
        <f t="shared" ref="B9:J9" si="3">+B10+B11</f>
        <v>53124</v>
      </c>
      <c r="C9" s="13">
        <f t="shared" si="3"/>
        <v>73338</v>
      </c>
      <c r="D9" s="13">
        <f t="shared" si="3"/>
        <v>61878</v>
      </c>
      <c r="E9" s="13">
        <f t="shared" si="3"/>
        <v>47215</v>
      </c>
      <c r="F9" s="13">
        <f t="shared" si="3"/>
        <v>57595</v>
      </c>
      <c r="G9" s="13">
        <f t="shared" si="3"/>
        <v>66449</v>
      </c>
      <c r="H9" s="13">
        <f t="shared" si="3"/>
        <v>64436</v>
      </c>
      <c r="I9" s="13">
        <f t="shared" si="3"/>
        <v>12194</v>
      </c>
      <c r="J9" s="13">
        <f t="shared" si="3"/>
        <v>20040</v>
      </c>
      <c r="K9" s="11">
        <f t="shared" si="2"/>
        <v>456269</v>
      </c>
    </row>
    <row r="10" spans="1:13" ht="17.25" customHeight="1">
      <c r="A10" s="31" t="s">
        <v>18</v>
      </c>
      <c r="B10" s="13">
        <v>53124</v>
      </c>
      <c r="C10" s="13">
        <v>73338</v>
      </c>
      <c r="D10" s="13">
        <v>61878</v>
      </c>
      <c r="E10" s="13">
        <v>47215</v>
      </c>
      <c r="F10" s="13">
        <v>57595</v>
      </c>
      <c r="G10" s="13">
        <v>66449</v>
      </c>
      <c r="H10" s="13">
        <v>64436</v>
      </c>
      <c r="I10" s="13">
        <v>12194</v>
      </c>
      <c r="J10" s="13">
        <v>20040</v>
      </c>
      <c r="K10" s="11">
        <f t="shared" si="2"/>
        <v>456269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 t="shared" si="2"/>
        <v>0</v>
      </c>
    </row>
    <row r="12" spans="1:13" ht="17.25" customHeight="1">
      <c r="A12" s="15" t="s">
        <v>31</v>
      </c>
      <c r="B12" s="17">
        <f t="shared" ref="B12:J12" si="4">SUM(B13:B15)</f>
        <v>300265</v>
      </c>
      <c r="C12" s="17">
        <f t="shared" si="4"/>
        <v>413155</v>
      </c>
      <c r="D12" s="17">
        <f t="shared" si="4"/>
        <v>391079</v>
      </c>
      <c r="E12" s="17">
        <f t="shared" si="4"/>
        <v>281189</v>
      </c>
      <c r="F12" s="17">
        <f t="shared" si="4"/>
        <v>385058</v>
      </c>
      <c r="G12" s="17">
        <f t="shared" si="4"/>
        <v>587647</v>
      </c>
      <c r="H12" s="17">
        <f t="shared" si="4"/>
        <v>291868</v>
      </c>
      <c r="I12" s="17">
        <f t="shared" si="4"/>
        <v>56631</v>
      </c>
      <c r="J12" s="17">
        <f t="shared" si="4"/>
        <v>145788</v>
      </c>
      <c r="K12" s="11">
        <f t="shared" si="2"/>
        <v>2852680</v>
      </c>
    </row>
    <row r="13" spans="1:13" ht="17.25" customHeight="1">
      <c r="A13" s="14" t="s">
        <v>20</v>
      </c>
      <c r="B13" s="13">
        <v>147344</v>
      </c>
      <c r="C13" s="13">
        <v>212706</v>
      </c>
      <c r="D13" s="13">
        <v>208918</v>
      </c>
      <c r="E13" s="13">
        <v>145992</v>
      </c>
      <c r="F13" s="13">
        <v>200818</v>
      </c>
      <c r="G13" s="13">
        <v>295747</v>
      </c>
      <c r="H13" s="13">
        <v>140138</v>
      </c>
      <c r="I13" s="13">
        <v>31551</v>
      </c>
      <c r="J13" s="13">
        <v>78084</v>
      </c>
      <c r="K13" s="11">
        <f t="shared" si="2"/>
        <v>1461298</v>
      </c>
      <c r="L13" s="55"/>
      <c r="M13" s="56"/>
    </row>
    <row r="14" spans="1:13" ht="17.25" customHeight="1">
      <c r="A14" s="14" t="s">
        <v>21</v>
      </c>
      <c r="B14" s="13">
        <v>123355</v>
      </c>
      <c r="C14" s="13">
        <v>155711</v>
      </c>
      <c r="D14" s="13">
        <v>143094</v>
      </c>
      <c r="E14" s="13">
        <v>109346</v>
      </c>
      <c r="F14" s="13">
        <v>149002</v>
      </c>
      <c r="G14" s="13">
        <v>246894</v>
      </c>
      <c r="H14" s="13">
        <v>121805</v>
      </c>
      <c r="I14" s="13">
        <v>18518</v>
      </c>
      <c r="J14" s="13">
        <v>53162</v>
      </c>
      <c r="K14" s="11">
        <f t="shared" si="2"/>
        <v>1120887</v>
      </c>
      <c r="L14" s="55"/>
    </row>
    <row r="15" spans="1:13" ht="17.25" customHeight="1">
      <c r="A15" s="14" t="s">
        <v>22</v>
      </c>
      <c r="B15" s="13">
        <v>29566</v>
      </c>
      <c r="C15" s="13">
        <v>44738</v>
      </c>
      <c r="D15" s="13">
        <v>39067</v>
      </c>
      <c r="E15" s="13">
        <v>25851</v>
      </c>
      <c r="F15" s="13">
        <v>35238</v>
      </c>
      <c r="G15" s="13">
        <v>45006</v>
      </c>
      <c r="H15" s="13">
        <v>29925</v>
      </c>
      <c r="I15" s="13">
        <v>6562</v>
      </c>
      <c r="J15" s="13">
        <v>14542</v>
      </c>
      <c r="K15" s="11">
        <f t="shared" si="2"/>
        <v>270495</v>
      </c>
    </row>
    <row r="16" spans="1:13" ht="17.25" customHeight="1">
      <c r="A16" s="15" t="s">
        <v>121</v>
      </c>
      <c r="B16" s="13">
        <f t="shared" ref="B16:J16" si="5">B17+B18+B19</f>
        <v>2871</v>
      </c>
      <c r="C16" s="13">
        <f t="shared" si="5"/>
        <v>4319</v>
      </c>
      <c r="D16" s="13">
        <f t="shared" si="5"/>
        <v>3668</v>
      </c>
      <c r="E16" s="13">
        <f t="shared" si="5"/>
        <v>2874</v>
      </c>
      <c r="F16" s="13">
        <f t="shared" si="5"/>
        <v>3952</v>
      </c>
      <c r="G16" s="13">
        <f t="shared" si="5"/>
        <v>6095</v>
      </c>
      <c r="H16" s="13">
        <f t="shared" si="5"/>
        <v>3207</v>
      </c>
      <c r="I16" s="13">
        <f t="shared" si="5"/>
        <v>750</v>
      </c>
      <c r="J16" s="13">
        <f t="shared" si="5"/>
        <v>1371</v>
      </c>
      <c r="K16" s="11">
        <f t="shared" si="2"/>
        <v>29107</v>
      </c>
    </row>
    <row r="17" spans="1:12" ht="17.25" customHeight="1">
      <c r="A17" s="14" t="s">
        <v>122</v>
      </c>
      <c r="B17" s="13">
        <v>2306</v>
      </c>
      <c r="C17" s="13">
        <v>3559</v>
      </c>
      <c r="D17" s="13">
        <v>3057</v>
      </c>
      <c r="E17" s="13">
        <v>2368</v>
      </c>
      <c r="F17" s="13">
        <v>3250</v>
      </c>
      <c r="G17" s="13">
        <v>5118</v>
      </c>
      <c r="H17" s="13">
        <v>2702</v>
      </c>
      <c r="I17" s="13">
        <v>623</v>
      </c>
      <c r="J17" s="13">
        <v>1121</v>
      </c>
      <c r="K17" s="11">
        <f t="shared" si="2"/>
        <v>24104</v>
      </c>
    </row>
    <row r="18" spans="1:12" ht="17.25" customHeight="1">
      <c r="A18" s="14" t="s">
        <v>123</v>
      </c>
      <c r="B18" s="13">
        <v>37</v>
      </c>
      <c r="C18" s="13">
        <v>78</v>
      </c>
      <c r="D18" s="13">
        <v>76</v>
      </c>
      <c r="E18" s="13">
        <v>73</v>
      </c>
      <c r="F18" s="13">
        <v>106</v>
      </c>
      <c r="G18" s="13">
        <v>144</v>
      </c>
      <c r="H18" s="13">
        <v>56</v>
      </c>
      <c r="I18" s="13">
        <v>13</v>
      </c>
      <c r="J18" s="13">
        <v>36</v>
      </c>
      <c r="K18" s="11">
        <f t="shared" si="2"/>
        <v>619</v>
      </c>
    </row>
    <row r="19" spans="1:12" ht="17.25" customHeight="1">
      <c r="A19" s="14" t="s">
        <v>124</v>
      </c>
      <c r="B19" s="13">
        <v>528</v>
      </c>
      <c r="C19" s="13">
        <v>682</v>
      </c>
      <c r="D19" s="13">
        <v>535</v>
      </c>
      <c r="E19" s="13">
        <v>433</v>
      </c>
      <c r="F19" s="13">
        <v>596</v>
      </c>
      <c r="G19" s="13">
        <v>833</v>
      </c>
      <c r="H19" s="13">
        <v>449</v>
      </c>
      <c r="I19" s="13">
        <v>114</v>
      </c>
      <c r="J19" s="13">
        <v>214</v>
      </c>
      <c r="K19" s="11">
        <f t="shared" si="2"/>
        <v>4384</v>
      </c>
    </row>
    <row r="20" spans="1:12" ht="17.25" customHeight="1">
      <c r="A20" s="16" t="s">
        <v>23</v>
      </c>
      <c r="B20" s="11">
        <f t="shared" ref="B20:J20" si="6">+B21+B22+B23</f>
        <v>199042</v>
      </c>
      <c r="C20" s="11">
        <f t="shared" si="6"/>
        <v>246330</v>
      </c>
      <c r="D20" s="11">
        <f t="shared" si="6"/>
        <v>265993</v>
      </c>
      <c r="E20" s="11">
        <f t="shared" si="6"/>
        <v>176761</v>
      </c>
      <c r="F20" s="11">
        <f t="shared" si="6"/>
        <v>286570</v>
      </c>
      <c r="G20" s="11">
        <f t="shared" si="6"/>
        <v>489889</v>
      </c>
      <c r="H20" s="11">
        <f t="shared" si="6"/>
        <v>180791</v>
      </c>
      <c r="I20" s="11">
        <f t="shared" si="6"/>
        <v>43182</v>
      </c>
      <c r="J20" s="11">
        <f t="shared" si="6"/>
        <v>95825</v>
      </c>
      <c r="K20" s="11">
        <f t="shared" si="2"/>
        <v>1984383</v>
      </c>
    </row>
    <row r="21" spans="1:12" ht="17.25" customHeight="1">
      <c r="A21" s="12" t="s">
        <v>24</v>
      </c>
      <c r="B21" s="13">
        <v>113664</v>
      </c>
      <c r="C21" s="13">
        <v>151259</v>
      </c>
      <c r="D21" s="13">
        <v>165256</v>
      </c>
      <c r="E21" s="13">
        <v>107825</v>
      </c>
      <c r="F21" s="13">
        <v>171917</v>
      </c>
      <c r="G21" s="13">
        <v>279639</v>
      </c>
      <c r="H21" s="13">
        <v>107760</v>
      </c>
      <c r="I21" s="13">
        <v>27652</v>
      </c>
      <c r="J21" s="13">
        <v>58542</v>
      </c>
      <c r="K21" s="11">
        <f t="shared" si="2"/>
        <v>1183514</v>
      </c>
      <c r="L21" s="55"/>
    </row>
    <row r="22" spans="1:12" ht="17.25" customHeight="1">
      <c r="A22" s="12" t="s">
        <v>25</v>
      </c>
      <c r="B22" s="13">
        <v>69662</v>
      </c>
      <c r="C22" s="13">
        <v>74732</v>
      </c>
      <c r="D22" s="13">
        <v>79673</v>
      </c>
      <c r="E22" s="13">
        <v>56716</v>
      </c>
      <c r="F22" s="13">
        <v>94526</v>
      </c>
      <c r="G22" s="13">
        <v>180074</v>
      </c>
      <c r="H22" s="13">
        <v>59168</v>
      </c>
      <c r="I22" s="13">
        <v>11976</v>
      </c>
      <c r="J22" s="13">
        <v>29406</v>
      </c>
      <c r="K22" s="11">
        <f t="shared" si="2"/>
        <v>655933</v>
      </c>
      <c r="L22" s="55"/>
    </row>
    <row r="23" spans="1:12" ht="17.25" customHeight="1">
      <c r="A23" s="12" t="s">
        <v>26</v>
      </c>
      <c r="B23" s="13">
        <v>15716</v>
      </c>
      <c r="C23" s="13">
        <v>20339</v>
      </c>
      <c r="D23" s="13">
        <v>21064</v>
      </c>
      <c r="E23" s="13">
        <v>12220</v>
      </c>
      <c r="F23" s="13">
        <v>20127</v>
      </c>
      <c r="G23" s="13">
        <v>30176</v>
      </c>
      <c r="H23" s="13">
        <v>13863</v>
      </c>
      <c r="I23" s="13">
        <v>3554</v>
      </c>
      <c r="J23" s="13">
        <v>7877</v>
      </c>
      <c r="K23" s="11">
        <f t="shared" si="2"/>
        <v>144936</v>
      </c>
    </row>
    <row r="24" spans="1:12" ht="17.25" customHeight="1">
      <c r="A24" s="16" t="s">
        <v>27</v>
      </c>
      <c r="B24" s="13">
        <v>40889</v>
      </c>
      <c r="C24" s="13">
        <v>66507</v>
      </c>
      <c r="D24" s="13">
        <v>76636</v>
      </c>
      <c r="E24" s="13">
        <v>47156</v>
      </c>
      <c r="F24" s="13">
        <v>58963</v>
      </c>
      <c r="G24" s="13">
        <v>64146</v>
      </c>
      <c r="H24" s="13">
        <v>33910</v>
      </c>
      <c r="I24" s="13">
        <v>14307</v>
      </c>
      <c r="J24" s="13">
        <v>33742</v>
      </c>
      <c r="K24" s="11">
        <f t="shared" si="2"/>
        <v>436256</v>
      </c>
    </row>
    <row r="25" spans="1:12" ht="17.25" customHeight="1">
      <c r="A25" s="12" t="s">
        <v>28</v>
      </c>
      <c r="B25" s="13">
        <v>26169</v>
      </c>
      <c r="C25" s="13">
        <v>42564</v>
      </c>
      <c r="D25" s="13">
        <v>49047</v>
      </c>
      <c r="E25" s="13">
        <v>30180</v>
      </c>
      <c r="F25" s="13">
        <v>37736</v>
      </c>
      <c r="G25" s="13">
        <v>41053</v>
      </c>
      <c r="H25" s="13">
        <v>21702</v>
      </c>
      <c r="I25" s="13">
        <v>9156</v>
      </c>
      <c r="J25" s="13">
        <v>21595</v>
      </c>
      <c r="K25" s="11">
        <f t="shared" si="2"/>
        <v>279202</v>
      </c>
      <c r="L25" s="55"/>
    </row>
    <row r="26" spans="1:12" ht="17.25" customHeight="1">
      <c r="A26" s="12" t="s">
        <v>29</v>
      </c>
      <c r="B26" s="13">
        <v>14720</v>
      </c>
      <c r="C26" s="13">
        <v>23943</v>
      </c>
      <c r="D26" s="13">
        <v>27589</v>
      </c>
      <c r="E26" s="13">
        <v>16976</v>
      </c>
      <c r="F26" s="13">
        <v>21227</v>
      </c>
      <c r="G26" s="13">
        <v>23093</v>
      </c>
      <c r="H26" s="13">
        <v>12208</v>
      </c>
      <c r="I26" s="13">
        <v>5151</v>
      </c>
      <c r="J26" s="13">
        <v>12147</v>
      </c>
      <c r="K26" s="11">
        <f t="shared" si="2"/>
        <v>157054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8021</v>
      </c>
      <c r="I27" s="11">
        <v>0</v>
      </c>
      <c r="J27" s="11">
        <v>0</v>
      </c>
      <c r="K27" s="11">
        <f t="shared" si="2"/>
        <v>8021</v>
      </c>
    </row>
    <row r="28" spans="1:12" ht="15.75" customHeight="1">
      <c r="A28" s="35"/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2" t="s">
        <v>33</v>
      </c>
      <c r="B29" s="34">
        <f t="shared" ref="B29:J29" si="7">SUM(B30:B33)</f>
        <v>2.2709000000000001</v>
      </c>
      <c r="C29" s="34">
        <f t="shared" si="7"/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9894.2900000000009</v>
      </c>
      <c r="I35" s="20">
        <v>0</v>
      </c>
      <c r="J35" s="20">
        <v>0</v>
      </c>
      <c r="K35" s="24">
        <f>SUM(B35:J35)</f>
        <v>9894.2900000000009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5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 t="shared" si="8"/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 t="shared" ref="B47:J47" si="9">+B48+B56</f>
        <v>1368900.47</v>
      </c>
      <c r="C47" s="23">
        <f t="shared" si="9"/>
        <v>2101574.77</v>
      </c>
      <c r="D47" s="23">
        <f t="shared" si="9"/>
        <v>2372153.67</v>
      </c>
      <c r="E47" s="23">
        <f t="shared" si="9"/>
        <v>1395770.12</v>
      </c>
      <c r="F47" s="23">
        <f t="shared" si="9"/>
        <v>1925560.15</v>
      </c>
      <c r="G47" s="23">
        <f t="shared" si="9"/>
        <v>2539724.4300000002</v>
      </c>
      <c r="H47" s="23">
        <f t="shared" si="9"/>
        <v>1408031.08</v>
      </c>
      <c r="I47" s="23">
        <f t="shared" si="9"/>
        <v>535638.29</v>
      </c>
      <c r="J47" s="23">
        <f t="shared" si="9"/>
        <v>753353.53</v>
      </c>
      <c r="K47" s="23">
        <f t="shared" ref="K47:K58" si="10">SUM(B47:J47)</f>
        <v>14400706.51</v>
      </c>
    </row>
    <row r="48" spans="1:11" ht="17.25" customHeight="1">
      <c r="A48" s="16" t="s">
        <v>48</v>
      </c>
      <c r="B48" s="24">
        <f t="shared" ref="B48:J48" si="11">SUM(B49:B55)</f>
        <v>1353890.14</v>
      </c>
      <c r="C48" s="24">
        <f t="shared" si="11"/>
        <v>2081566.88</v>
      </c>
      <c r="D48" s="24">
        <f t="shared" si="11"/>
        <v>2351884.8199999998</v>
      </c>
      <c r="E48" s="24">
        <f t="shared" si="11"/>
        <v>1376883.6</v>
      </c>
      <c r="F48" s="24">
        <f t="shared" si="11"/>
        <v>1907151.45</v>
      </c>
      <c r="G48" s="24">
        <f t="shared" si="11"/>
        <v>2514783.4700000002</v>
      </c>
      <c r="H48" s="24">
        <f t="shared" si="11"/>
        <v>1392581.22</v>
      </c>
      <c r="I48" s="24">
        <f t="shared" si="11"/>
        <v>535638.29</v>
      </c>
      <c r="J48" s="24">
        <f t="shared" si="11"/>
        <v>741766.62</v>
      </c>
      <c r="K48" s="24">
        <f t="shared" si="10"/>
        <v>14256146.49</v>
      </c>
    </row>
    <row r="49" spans="1:11" ht="17.25" customHeight="1">
      <c r="A49" s="36" t="s">
        <v>49</v>
      </c>
      <c r="B49" s="24">
        <f t="shared" ref="B49:J49" si="12">ROUND(B30*B7,2)</f>
        <v>1353890.14</v>
      </c>
      <c r="C49" s="24">
        <f t="shared" si="12"/>
        <v>2076950.48</v>
      </c>
      <c r="D49" s="24">
        <f t="shared" si="12"/>
        <v>2351884.8199999998</v>
      </c>
      <c r="E49" s="24">
        <f t="shared" si="12"/>
        <v>1376883.6</v>
      </c>
      <c r="F49" s="24">
        <f t="shared" si="12"/>
        <v>1907151.45</v>
      </c>
      <c r="G49" s="24">
        <f t="shared" si="12"/>
        <v>2514783.4700000002</v>
      </c>
      <c r="H49" s="24">
        <f t="shared" si="12"/>
        <v>1382686.93</v>
      </c>
      <c r="I49" s="24">
        <f t="shared" si="12"/>
        <v>535638.29</v>
      </c>
      <c r="J49" s="24">
        <f t="shared" si="12"/>
        <v>741766.62</v>
      </c>
      <c r="K49" s="24">
        <f t="shared" si="10"/>
        <v>14241635.799999999</v>
      </c>
    </row>
    <row r="50" spans="1:11" ht="17.25" customHeight="1">
      <c r="A50" s="36" t="s">
        <v>50</v>
      </c>
      <c r="B50" s="20">
        <v>0</v>
      </c>
      <c r="C50" s="24">
        <f>ROUND(C31*C7,2)</f>
        <v>4616.3999999999996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0"/>
        <v>4616.3999999999996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0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9894.2900000000009</v>
      </c>
      <c r="I53" s="33">
        <f>+I35</f>
        <v>0</v>
      </c>
      <c r="J53" s="33">
        <f>+J35</f>
        <v>0</v>
      </c>
      <c r="K53" s="24">
        <f t="shared" si="10"/>
        <v>9894.2900000000009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0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0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20268.849999999999</v>
      </c>
      <c r="E56" s="38">
        <v>18886.52</v>
      </c>
      <c r="F56" s="38">
        <v>18408.7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0"/>
        <v>144560.01999999999</v>
      </c>
    </row>
    <row r="57" spans="1:11" ht="17.25" customHeight="1">
      <c r="A57" s="16"/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f t="shared" si="10"/>
        <v>0</v>
      </c>
    </row>
    <row r="58" spans="1:11" ht="17.25" customHeight="1">
      <c r="A58" s="51"/>
      <c r="B58" s="52">
        <v>0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f t="shared" si="10"/>
        <v>0</v>
      </c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-251114.74</v>
      </c>
      <c r="C60" s="37">
        <f t="shared" si="13"/>
        <v>-254806.41</v>
      </c>
      <c r="D60" s="37">
        <f t="shared" si="13"/>
        <v>-240386.34000000003</v>
      </c>
      <c r="E60" s="37">
        <f t="shared" si="13"/>
        <v>-307180.39</v>
      </c>
      <c r="F60" s="37">
        <f t="shared" si="13"/>
        <v>-291138.78999999998</v>
      </c>
      <c r="G60" s="37">
        <f t="shared" si="13"/>
        <v>-324290.51</v>
      </c>
      <c r="H60" s="37">
        <f t="shared" si="13"/>
        <v>-207926.6</v>
      </c>
      <c r="I60" s="37">
        <f t="shared" si="13"/>
        <v>20854.320000000007</v>
      </c>
      <c r="J60" s="37">
        <f t="shared" si="13"/>
        <v>-85199.739999999991</v>
      </c>
      <c r="K60" s="37">
        <f t="shared" ref="K60:K66" si="14">SUM(B60:J60)</f>
        <v>-1941189.2</v>
      </c>
    </row>
    <row r="61" spans="1:11" ht="18.75" customHeight="1">
      <c r="A61" s="16" t="s">
        <v>83</v>
      </c>
      <c r="B61" s="37">
        <f t="shared" ref="B61:J61" si="15">B62+B63+B64+B65+B66+B67</f>
        <v>-236300.22999999998</v>
      </c>
      <c r="C61" s="37">
        <f t="shared" si="15"/>
        <v>-233104.32</v>
      </c>
      <c r="D61" s="37">
        <f t="shared" si="15"/>
        <v>-218850.2</v>
      </c>
      <c r="E61" s="37">
        <f t="shared" si="15"/>
        <v>-279855.3</v>
      </c>
      <c r="F61" s="37">
        <f t="shared" si="15"/>
        <v>-271125.43</v>
      </c>
      <c r="G61" s="37">
        <f t="shared" si="15"/>
        <v>-294411.81</v>
      </c>
      <c r="H61" s="37">
        <f t="shared" si="15"/>
        <v>-193308</v>
      </c>
      <c r="I61" s="37">
        <f t="shared" si="15"/>
        <v>-36582</v>
      </c>
      <c r="J61" s="37">
        <f t="shared" si="15"/>
        <v>-60120</v>
      </c>
      <c r="K61" s="37">
        <f t="shared" si="14"/>
        <v>-1823657.29</v>
      </c>
    </row>
    <row r="62" spans="1:11" ht="18.75" customHeight="1">
      <c r="A62" s="12" t="s">
        <v>84</v>
      </c>
      <c r="B62" s="37">
        <f t="shared" ref="B62:J62" si="16">-ROUND(B9*$D$3,2)</f>
        <v>-159372</v>
      </c>
      <c r="C62" s="37">
        <f t="shared" si="16"/>
        <v>-220014</v>
      </c>
      <c r="D62" s="37">
        <f t="shared" si="16"/>
        <v>-185634</v>
      </c>
      <c r="E62" s="37">
        <f t="shared" si="16"/>
        <v>-141645</v>
      </c>
      <c r="F62" s="37">
        <f t="shared" si="16"/>
        <v>-172785</v>
      </c>
      <c r="G62" s="37">
        <f t="shared" si="16"/>
        <v>-199347</v>
      </c>
      <c r="H62" s="37">
        <f t="shared" si="16"/>
        <v>-193308</v>
      </c>
      <c r="I62" s="37">
        <f t="shared" si="16"/>
        <v>-36582</v>
      </c>
      <c r="J62" s="37">
        <f t="shared" si="16"/>
        <v>-60120</v>
      </c>
      <c r="K62" s="37">
        <f t="shared" si="14"/>
        <v>-1368807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f t="shared" si="14"/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f t="shared" si="14"/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f t="shared" si="14"/>
        <v>0</v>
      </c>
    </row>
    <row r="66" spans="1:11" ht="18.75" customHeight="1">
      <c r="A66" s="12" t="s">
        <v>61</v>
      </c>
      <c r="B66" s="49">
        <v>-76928.23</v>
      </c>
      <c r="C66" s="49">
        <v>-13090.32</v>
      </c>
      <c r="D66" s="49">
        <v>-33216.199999999997</v>
      </c>
      <c r="E66" s="49">
        <v>-138210.29999999999</v>
      </c>
      <c r="F66" s="49">
        <v>-98340.43</v>
      </c>
      <c r="G66" s="49">
        <v>-95064.81</v>
      </c>
      <c r="H66" s="20">
        <v>0</v>
      </c>
      <c r="I66" s="20">
        <v>0</v>
      </c>
      <c r="J66" s="20">
        <v>0</v>
      </c>
      <c r="K66" s="37">
        <f t="shared" si="14"/>
        <v>-454850.29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7">SUM(B69:B92)</f>
        <v>-14814.51</v>
      </c>
      <c r="C68" s="37">
        <f t="shared" si="17"/>
        <v>-21702.09</v>
      </c>
      <c r="D68" s="37">
        <f t="shared" si="17"/>
        <v>-21536.14</v>
      </c>
      <c r="E68" s="37">
        <f t="shared" si="17"/>
        <v>-27325.089999999997</v>
      </c>
      <c r="F68" s="37">
        <f t="shared" si="17"/>
        <v>-20013.36</v>
      </c>
      <c r="G68" s="37">
        <f t="shared" si="17"/>
        <v>-29878.7</v>
      </c>
      <c r="H68" s="37">
        <f t="shared" si="17"/>
        <v>-14618.6</v>
      </c>
      <c r="I68" s="37">
        <f t="shared" si="17"/>
        <v>-43869.75</v>
      </c>
      <c r="J68" s="37">
        <f t="shared" si="17"/>
        <v>-25079.739999999998</v>
      </c>
      <c r="K68" s="37">
        <f t="shared" ref="K68:K74" si="18">SUM(B68:J68)</f>
        <v>-218837.97999999998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8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8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8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8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8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8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ref="K76:K90" si="19">SUM(B76:J76)</f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9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9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9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9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9"/>
        <v>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9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9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9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9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9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9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9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9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9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-11584.89</v>
      </c>
      <c r="F92" s="20">
        <v>0</v>
      </c>
      <c r="G92" s="20">
        <v>0</v>
      </c>
      <c r="H92" s="20">
        <v>0</v>
      </c>
      <c r="I92" s="50">
        <v>-6749.04</v>
      </c>
      <c r="J92" s="50">
        <v>-13485.03</v>
      </c>
      <c r="K92" s="50">
        <f t="shared" ref="K92:K98" si="20">SUM(B92:J92)</f>
        <v>-31818.959999999999</v>
      </c>
      <c r="L92" s="61"/>
    </row>
    <row r="93" spans="1:12" ht="18.75" customHeight="1">
      <c r="A93" s="16" t="s">
        <v>128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50">
        <v>101306.07</v>
      </c>
      <c r="J93" s="20">
        <v>0</v>
      </c>
      <c r="K93" s="50">
        <f t="shared" si="20"/>
        <v>101306.07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si="20"/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20"/>
        <v>0</v>
      </c>
      <c r="L95" s="57"/>
    </row>
    <row r="96" spans="1:12" ht="18.75" customHeight="1">
      <c r="A96" s="16" t="s">
        <v>92</v>
      </c>
      <c r="B96" s="25">
        <f t="shared" ref="B96:J96" si="21">+B97+B98</f>
        <v>1117785.73</v>
      </c>
      <c r="C96" s="25">
        <f t="shared" si="21"/>
        <v>1846768.3599999996</v>
      </c>
      <c r="D96" s="25">
        <f t="shared" si="21"/>
        <v>2131767.3299999996</v>
      </c>
      <c r="E96" s="25">
        <f t="shared" si="21"/>
        <v>1088589.73</v>
      </c>
      <c r="F96" s="25">
        <f t="shared" si="21"/>
        <v>1634421.3599999999</v>
      </c>
      <c r="G96" s="25">
        <f t="shared" si="21"/>
        <v>2215433.92</v>
      </c>
      <c r="H96" s="25">
        <f t="shared" si="21"/>
        <v>1200104.48</v>
      </c>
      <c r="I96" s="25">
        <f t="shared" si="21"/>
        <v>556492.6100000001</v>
      </c>
      <c r="J96" s="25">
        <f t="shared" si="21"/>
        <v>668153.79</v>
      </c>
      <c r="K96" s="50">
        <f t="shared" si="20"/>
        <v>12459517.309999999</v>
      </c>
      <c r="L96" s="57"/>
    </row>
    <row r="97" spans="1:13" ht="18.75" customHeight="1">
      <c r="A97" s="16" t="s">
        <v>91</v>
      </c>
      <c r="B97" s="25">
        <f t="shared" ref="B97:J97" si="22">+B48+B61+B68+B93</f>
        <v>1102775.3999999999</v>
      </c>
      <c r="C97" s="25">
        <f t="shared" si="22"/>
        <v>1826760.4699999997</v>
      </c>
      <c r="D97" s="25">
        <f t="shared" si="22"/>
        <v>2111498.4799999995</v>
      </c>
      <c r="E97" s="25">
        <f t="shared" si="22"/>
        <v>1069703.21</v>
      </c>
      <c r="F97" s="25">
        <f t="shared" si="22"/>
        <v>1616012.66</v>
      </c>
      <c r="G97" s="25">
        <f t="shared" si="22"/>
        <v>2190492.96</v>
      </c>
      <c r="H97" s="25">
        <f t="shared" si="22"/>
        <v>1184654.6199999999</v>
      </c>
      <c r="I97" s="25">
        <f t="shared" si="22"/>
        <v>556492.6100000001</v>
      </c>
      <c r="J97" s="25">
        <f t="shared" si="22"/>
        <v>656566.88</v>
      </c>
      <c r="K97" s="50">
        <f t="shared" si="20"/>
        <v>12314957.289999999</v>
      </c>
      <c r="L97" s="57"/>
    </row>
    <row r="98" spans="1:13" ht="18" customHeight="1">
      <c r="A98" s="16" t="s">
        <v>95</v>
      </c>
      <c r="B98" s="25">
        <f t="shared" ref="B98:J98" si="23">IF(+B56+B94+B99&lt;0,0,(B56+B94+B99))</f>
        <v>15010.33</v>
      </c>
      <c r="C98" s="25">
        <f t="shared" si="23"/>
        <v>20007.89</v>
      </c>
      <c r="D98" s="25">
        <f t="shared" si="23"/>
        <v>20268.849999999999</v>
      </c>
      <c r="E98" s="25">
        <f t="shared" si="23"/>
        <v>18886.52</v>
      </c>
      <c r="F98" s="25">
        <f t="shared" si="23"/>
        <v>18408.7</v>
      </c>
      <c r="G98" s="25">
        <f t="shared" si="23"/>
        <v>24940.959999999999</v>
      </c>
      <c r="H98" s="25">
        <f t="shared" si="23"/>
        <v>15449.86</v>
      </c>
      <c r="I98" s="20">
        <f t="shared" si="23"/>
        <v>0</v>
      </c>
      <c r="J98" s="25">
        <f t="shared" si="23"/>
        <v>11586.91</v>
      </c>
      <c r="K98" s="50">
        <f t="shared" si="20"/>
        <v>144560.01999999999</v>
      </c>
    </row>
    <row r="99" spans="1:13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M99" s="64"/>
    </row>
    <row r="100" spans="1:13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3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3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</row>
    <row r="103" spans="1:13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3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12459517.309999999</v>
      </c>
    </row>
    <row r="105" spans="1:13" ht="18.75" customHeight="1">
      <c r="A105" s="27" t="s">
        <v>79</v>
      </c>
      <c r="B105" s="28">
        <v>132990.29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ref="K105:K122" si="24">SUM(B105:J105)</f>
        <v>132990.29</v>
      </c>
    </row>
    <row r="106" spans="1:13" ht="18.75" customHeight="1">
      <c r="A106" s="27" t="s">
        <v>80</v>
      </c>
      <c r="B106" s="28">
        <v>984795.44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4"/>
        <v>984795.44</v>
      </c>
    </row>
    <row r="107" spans="1:13" ht="18.75" customHeight="1">
      <c r="A107" s="27" t="s">
        <v>81</v>
      </c>
      <c r="B107" s="42">
        <v>0</v>
      </c>
      <c r="C107" s="28">
        <f>+C96</f>
        <v>1846768.3599999996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4"/>
        <v>1846768.3599999996</v>
      </c>
    </row>
    <row r="108" spans="1:13" ht="18.75" customHeight="1">
      <c r="A108" s="27" t="s">
        <v>82</v>
      </c>
      <c r="B108" s="42">
        <v>0</v>
      </c>
      <c r="C108" s="42">
        <v>0</v>
      </c>
      <c r="D108" s="28">
        <f>+D96</f>
        <v>2131767.3299999996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4"/>
        <v>2131767.3299999996</v>
      </c>
    </row>
    <row r="109" spans="1:13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1088589.73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4"/>
        <v>1088589.73</v>
      </c>
    </row>
    <row r="110" spans="1:13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203700.05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4"/>
        <v>203700.05</v>
      </c>
    </row>
    <row r="111" spans="1:13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283883.87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4"/>
        <v>283883.87</v>
      </c>
    </row>
    <row r="112" spans="1:13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424203.88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4"/>
        <v>424203.88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722633.56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4"/>
        <v>722633.56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629727.66</v>
      </c>
      <c r="H114" s="42">
        <v>0</v>
      </c>
      <c r="I114" s="42">
        <v>0</v>
      </c>
      <c r="J114" s="42">
        <v>0</v>
      </c>
      <c r="K114" s="43">
        <f t="shared" si="24"/>
        <v>629727.66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51584.54</v>
      </c>
      <c r="H115" s="42">
        <v>0</v>
      </c>
      <c r="I115" s="42">
        <v>0</v>
      </c>
      <c r="J115" s="42">
        <v>0</v>
      </c>
      <c r="K115" s="43">
        <f t="shared" si="24"/>
        <v>51584.54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351969.75</v>
      </c>
      <c r="H116" s="42">
        <v>0</v>
      </c>
      <c r="I116" s="42">
        <v>0</v>
      </c>
      <c r="J116" s="42">
        <v>0</v>
      </c>
      <c r="K116" s="43">
        <f t="shared" si="24"/>
        <v>351969.75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326098.09000000003</v>
      </c>
      <c r="H117" s="42">
        <v>0</v>
      </c>
      <c r="I117" s="42">
        <v>0</v>
      </c>
      <c r="J117" s="42">
        <v>0</v>
      </c>
      <c r="K117" s="43">
        <f t="shared" si="24"/>
        <v>326098.09000000003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856053.88</v>
      </c>
      <c r="H118" s="42">
        <v>0</v>
      </c>
      <c r="I118" s="42">
        <v>0</v>
      </c>
      <c r="J118" s="42">
        <v>0</v>
      </c>
      <c r="K118" s="43">
        <f t="shared" si="24"/>
        <v>856053.88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432842.11</v>
      </c>
      <c r="I119" s="42">
        <v>0</v>
      </c>
      <c r="J119" s="42">
        <v>0</v>
      </c>
      <c r="K119" s="43">
        <f t="shared" si="24"/>
        <v>432842.11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767262.37</v>
      </c>
      <c r="I120" s="42">
        <v>0</v>
      </c>
      <c r="J120" s="42">
        <v>0</v>
      </c>
      <c r="K120" s="43">
        <f t="shared" si="24"/>
        <v>767262.37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556492.61</v>
      </c>
      <c r="J121" s="42">
        <v>0</v>
      </c>
      <c r="K121" s="43">
        <f t="shared" si="24"/>
        <v>556492.61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668153.79</v>
      </c>
      <c r="K122" s="46">
        <f t="shared" si="24"/>
        <v>668153.79</v>
      </c>
    </row>
    <row r="123" spans="1:11" ht="18.75" customHeight="1">
      <c r="A123" s="66" t="s">
        <v>129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 t="s">
        <v>161</v>
      </c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opLeftCell="A109" zoomScaleNormal="100" zoomScaleSheetLayoutView="70" workbookViewId="0">
      <selection activeCell="A125" sqref="A125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6.625" style="1" bestFit="1" customWidth="1"/>
    <col min="13" max="13" width="10.125" style="1" bestFit="1" customWidth="1"/>
    <col min="14" max="16384" width="9" style="1"/>
  </cols>
  <sheetData>
    <row r="1" spans="1:13" ht="21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3" ht="21">
      <c r="A2" s="68" t="s">
        <v>167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9" t="s">
        <v>15</v>
      </c>
      <c r="B4" s="70" t="s">
        <v>118</v>
      </c>
      <c r="C4" s="71"/>
      <c r="D4" s="71"/>
      <c r="E4" s="71"/>
      <c r="F4" s="71"/>
      <c r="G4" s="71"/>
      <c r="H4" s="71"/>
      <c r="I4" s="71"/>
      <c r="J4" s="72"/>
      <c r="K4" s="73" t="s">
        <v>16</v>
      </c>
    </row>
    <row r="5" spans="1:13" ht="38.25">
      <c r="A5" s="69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4" t="s">
        <v>117</v>
      </c>
      <c r="J5" s="74" t="s">
        <v>116</v>
      </c>
      <c r="K5" s="69"/>
    </row>
    <row r="6" spans="1:13" ht="18.75" customHeight="1">
      <c r="A6" s="6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5"/>
      <c r="J6" s="75"/>
      <c r="K6" s="69"/>
    </row>
    <row r="7" spans="1:13" ht="17.25" customHeight="1">
      <c r="A7" s="8" t="s">
        <v>30</v>
      </c>
      <c r="B7" s="9">
        <f t="shared" ref="B7:K7" si="0">+B8+B20+B24+B27</f>
        <v>578560</v>
      </c>
      <c r="C7" s="9">
        <f t="shared" si="0"/>
        <v>758614</v>
      </c>
      <c r="D7" s="9">
        <f t="shared" si="0"/>
        <v>766085</v>
      </c>
      <c r="E7" s="9">
        <f t="shared" si="0"/>
        <v>537724</v>
      </c>
      <c r="F7" s="9">
        <f t="shared" si="0"/>
        <v>769538</v>
      </c>
      <c r="G7" s="9">
        <f t="shared" si="0"/>
        <v>1193058</v>
      </c>
      <c r="H7" s="9">
        <f t="shared" si="0"/>
        <v>553781</v>
      </c>
      <c r="I7" s="9">
        <f t="shared" si="0"/>
        <v>119783</v>
      </c>
      <c r="J7" s="9">
        <f t="shared" si="0"/>
        <v>291131</v>
      </c>
      <c r="K7" s="9">
        <f t="shared" si="0"/>
        <v>5568274</v>
      </c>
      <c r="L7" s="55"/>
    </row>
    <row r="8" spans="1:13" ht="17.25" customHeight="1">
      <c r="A8" s="10" t="s">
        <v>125</v>
      </c>
      <c r="B8" s="11">
        <f t="shared" ref="B8:J8" si="1">B9+B12+B16</f>
        <v>344640</v>
      </c>
      <c r="C8" s="11">
        <f t="shared" si="1"/>
        <v>462340</v>
      </c>
      <c r="D8" s="11">
        <f t="shared" si="1"/>
        <v>437719</v>
      </c>
      <c r="E8" s="11">
        <f t="shared" si="1"/>
        <v>319890</v>
      </c>
      <c r="F8" s="11">
        <f t="shared" si="1"/>
        <v>430420</v>
      </c>
      <c r="G8" s="11">
        <f t="shared" si="1"/>
        <v>649533</v>
      </c>
      <c r="H8" s="11">
        <f t="shared" si="1"/>
        <v>343008</v>
      </c>
      <c r="I8" s="11">
        <f t="shared" si="1"/>
        <v>65038</v>
      </c>
      <c r="J8" s="11">
        <f t="shared" si="1"/>
        <v>164045</v>
      </c>
      <c r="K8" s="11">
        <f t="shared" ref="K8:K27" si="2">SUM(B8:J8)</f>
        <v>3216633</v>
      </c>
    </row>
    <row r="9" spans="1:13" ht="17.25" customHeight="1">
      <c r="A9" s="15" t="s">
        <v>17</v>
      </c>
      <c r="B9" s="13">
        <f t="shared" ref="B9:J9" si="3">+B10+B11</f>
        <v>55713</v>
      </c>
      <c r="C9" s="13">
        <f t="shared" si="3"/>
        <v>76026</v>
      </c>
      <c r="D9" s="13">
        <f t="shared" si="3"/>
        <v>66369</v>
      </c>
      <c r="E9" s="13">
        <f t="shared" si="3"/>
        <v>48069</v>
      </c>
      <c r="F9" s="13">
        <f t="shared" si="3"/>
        <v>60267</v>
      </c>
      <c r="G9" s="13">
        <f t="shared" si="3"/>
        <v>69450</v>
      </c>
      <c r="H9" s="13">
        <f t="shared" si="3"/>
        <v>63629</v>
      </c>
      <c r="I9" s="13">
        <f t="shared" si="3"/>
        <v>11923</v>
      </c>
      <c r="J9" s="13">
        <f t="shared" si="3"/>
        <v>21775</v>
      </c>
      <c r="K9" s="11">
        <f t="shared" si="2"/>
        <v>473221</v>
      </c>
    </row>
    <row r="10" spans="1:13" ht="17.25" customHeight="1">
      <c r="A10" s="31" t="s">
        <v>18</v>
      </c>
      <c r="B10" s="13">
        <v>55713</v>
      </c>
      <c r="C10" s="13">
        <v>76026</v>
      </c>
      <c r="D10" s="13">
        <v>66369</v>
      </c>
      <c r="E10" s="13">
        <v>48069</v>
      </c>
      <c r="F10" s="13">
        <v>60267</v>
      </c>
      <c r="G10" s="13">
        <v>69450</v>
      </c>
      <c r="H10" s="13">
        <v>63629</v>
      </c>
      <c r="I10" s="13">
        <v>11923</v>
      </c>
      <c r="J10" s="13">
        <v>21775</v>
      </c>
      <c r="K10" s="11">
        <f t="shared" si="2"/>
        <v>473221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 t="shared" si="2"/>
        <v>0</v>
      </c>
    </row>
    <row r="12" spans="1:13" ht="17.25" customHeight="1">
      <c r="A12" s="15" t="s">
        <v>31</v>
      </c>
      <c r="B12" s="17">
        <f t="shared" ref="B12:J12" si="4">SUM(B13:B15)</f>
        <v>286021</v>
      </c>
      <c r="C12" s="17">
        <f t="shared" si="4"/>
        <v>382235</v>
      </c>
      <c r="D12" s="17">
        <f t="shared" si="4"/>
        <v>367733</v>
      </c>
      <c r="E12" s="17">
        <f t="shared" si="4"/>
        <v>268994</v>
      </c>
      <c r="F12" s="17">
        <f t="shared" si="4"/>
        <v>366311</v>
      </c>
      <c r="G12" s="17">
        <f t="shared" si="4"/>
        <v>574096</v>
      </c>
      <c r="H12" s="17">
        <f t="shared" si="4"/>
        <v>276344</v>
      </c>
      <c r="I12" s="17">
        <f t="shared" si="4"/>
        <v>52350</v>
      </c>
      <c r="J12" s="17">
        <f t="shared" si="4"/>
        <v>140970</v>
      </c>
      <c r="K12" s="11">
        <f t="shared" si="2"/>
        <v>2715054</v>
      </c>
    </row>
    <row r="13" spans="1:13" ht="17.25" customHeight="1">
      <c r="A13" s="14" t="s">
        <v>20</v>
      </c>
      <c r="B13" s="13">
        <v>137861</v>
      </c>
      <c r="C13" s="13">
        <v>196235</v>
      </c>
      <c r="D13" s="13">
        <v>194586</v>
      </c>
      <c r="E13" s="13">
        <v>138304</v>
      </c>
      <c r="F13" s="13">
        <v>188968</v>
      </c>
      <c r="G13" s="13">
        <v>285729</v>
      </c>
      <c r="H13" s="13">
        <v>131426</v>
      </c>
      <c r="I13" s="13">
        <v>28991</v>
      </c>
      <c r="J13" s="13">
        <v>75070</v>
      </c>
      <c r="K13" s="11">
        <f t="shared" si="2"/>
        <v>1377170</v>
      </c>
      <c r="L13" s="55"/>
      <c r="M13" s="56"/>
    </row>
    <row r="14" spans="1:13" ht="17.25" customHeight="1">
      <c r="A14" s="14" t="s">
        <v>21</v>
      </c>
      <c r="B14" s="13">
        <v>122631</v>
      </c>
      <c r="C14" s="13">
        <v>149911</v>
      </c>
      <c r="D14" s="13">
        <v>140320</v>
      </c>
      <c r="E14" s="13">
        <v>108071</v>
      </c>
      <c r="F14" s="13">
        <v>146710</v>
      </c>
      <c r="G14" s="13">
        <v>247588</v>
      </c>
      <c r="H14" s="13">
        <v>119408</v>
      </c>
      <c r="I14" s="13">
        <v>18026</v>
      </c>
      <c r="J14" s="13">
        <v>53305</v>
      </c>
      <c r="K14" s="11">
        <f t="shared" si="2"/>
        <v>1105970</v>
      </c>
      <c r="L14" s="55"/>
    </row>
    <row r="15" spans="1:13" ht="17.25" customHeight="1">
      <c r="A15" s="14" t="s">
        <v>22</v>
      </c>
      <c r="B15" s="13">
        <v>25529</v>
      </c>
      <c r="C15" s="13">
        <v>36089</v>
      </c>
      <c r="D15" s="13">
        <v>32827</v>
      </c>
      <c r="E15" s="13">
        <v>22619</v>
      </c>
      <c r="F15" s="13">
        <v>30633</v>
      </c>
      <c r="G15" s="13">
        <v>40779</v>
      </c>
      <c r="H15" s="13">
        <v>25510</v>
      </c>
      <c r="I15" s="13">
        <v>5333</v>
      </c>
      <c r="J15" s="13">
        <v>12595</v>
      </c>
      <c r="K15" s="11">
        <f t="shared" si="2"/>
        <v>231914</v>
      </c>
    </row>
    <row r="16" spans="1:13" ht="17.25" customHeight="1">
      <c r="A16" s="15" t="s">
        <v>121</v>
      </c>
      <c r="B16" s="13">
        <f t="shared" ref="B16:J16" si="5">B17+B18+B19</f>
        <v>2906</v>
      </c>
      <c r="C16" s="13">
        <f t="shared" si="5"/>
        <v>4079</v>
      </c>
      <c r="D16" s="13">
        <f t="shared" si="5"/>
        <v>3617</v>
      </c>
      <c r="E16" s="13">
        <f t="shared" si="5"/>
        <v>2827</v>
      </c>
      <c r="F16" s="13">
        <f t="shared" si="5"/>
        <v>3842</v>
      </c>
      <c r="G16" s="13">
        <f t="shared" si="5"/>
        <v>5987</v>
      </c>
      <c r="H16" s="13">
        <f t="shared" si="5"/>
        <v>3035</v>
      </c>
      <c r="I16" s="13">
        <f t="shared" si="5"/>
        <v>765</v>
      </c>
      <c r="J16" s="13">
        <f t="shared" si="5"/>
        <v>1300</v>
      </c>
      <c r="K16" s="11">
        <f t="shared" si="2"/>
        <v>28358</v>
      </c>
    </row>
    <row r="17" spans="1:12" ht="17.25" customHeight="1">
      <c r="A17" s="14" t="s">
        <v>122</v>
      </c>
      <c r="B17" s="13">
        <v>2318</v>
      </c>
      <c r="C17" s="13">
        <v>3368</v>
      </c>
      <c r="D17" s="13">
        <v>3006</v>
      </c>
      <c r="E17" s="13">
        <v>2294</v>
      </c>
      <c r="F17" s="13">
        <v>3148</v>
      </c>
      <c r="G17" s="13">
        <v>4950</v>
      </c>
      <c r="H17" s="13">
        <v>2538</v>
      </c>
      <c r="I17" s="13">
        <v>636</v>
      </c>
      <c r="J17" s="13">
        <v>1064</v>
      </c>
      <c r="K17" s="11">
        <f t="shared" si="2"/>
        <v>23322</v>
      </c>
    </row>
    <row r="18" spans="1:12" ht="17.25" customHeight="1">
      <c r="A18" s="14" t="s">
        <v>123</v>
      </c>
      <c r="B18" s="13">
        <v>46</v>
      </c>
      <c r="C18" s="13">
        <v>87</v>
      </c>
      <c r="D18" s="13">
        <v>86</v>
      </c>
      <c r="E18" s="13">
        <v>80</v>
      </c>
      <c r="F18" s="13">
        <v>119</v>
      </c>
      <c r="G18" s="13">
        <v>130</v>
      </c>
      <c r="H18" s="13">
        <v>62</v>
      </c>
      <c r="I18" s="13">
        <v>12</v>
      </c>
      <c r="J18" s="13">
        <v>42</v>
      </c>
      <c r="K18" s="11">
        <f t="shared" si="2"/>
        <v>664</v>
      </c>
    </row>
    <row r="19" spans="1:12" ht="17.25" customHeight="1">
      <c r="A19" s="14" t="s">
        <v>124</v>
      </c>
      <c r="B19" s="13">
        <v>542</v>
      </c>
      <c r="C19" s="13">
        <v>624</v>
      </c>
      <c r="D19" s="13">
        <v>525</v>
      </c>
      <c r="E19" s="13">
        <v>453</v>
      </c>
      <c r="F19" s="13">
        <v>575</v>
      </c>
      <c r="G19" s="13">
        <v>907</v>
      </c>
      <c r="H19" s="13">
        <v>435</v>
      </c>
      <c r="I19" s="13">
        <v>117</v>
      </c>
      <c r="J19" s="13">
        <v>194</v>
      </c>
      <c r="K19" s="11">
        <f t="shared" si="2"/>
        <v>4372</v>
      </c>
    </row>
    <row r="20" spans="1:12" ht="17.25" customHeight="1">
      <c r="A20" s="16" t="s">
        <v>23</v>
      </c>
      <c r="B20" s="11">
        <f t="shared" ref="B20:J20" si="6">+B21+B22+B23</f>
        <v>193246</v>
      </c>
      <c r="C20" s="11">
        <f t="shared" si="6"/>
        <v>232388</v>
      </c>
      <c r="D20" s="11">
        <f t="shared" si="6"/>
        <v>252132</v>
      </c>
      <c r="E20" s="11">
        <f t="shared" si="6"/>
        <v>170736</v>
      </c>
      <c r="F20" s="11">
        <f t="shared" si="6"/>
        <v>279240</v>
      </c>
      <c r="G20" s="11">
        <f t="shared" si="6"/>
        <v>478965</v>
      </c>
      <c r="H20" s="11">
        <f t="shared" si="6"/>
        <v>171801</v>
      </c>
      <c r="I20" s="11">
        <f t="shared" si="6"/>
        <v>40889</v>
      </c>
      <c r="J20" s="11">
        <f t="shared" si="6"/>
        <v>92737</v>
      </c>
      <c r="K20" s="11">
        <f t="shared" si="2"/>
        <v>1912134</v>
      </c>
    </row>
    <row r="21" spans="1:12" ht="17.25" customHeight="1">
      <c r="A21" s="12" t="s">
        <v>24</v>
      </c>
      <c r="B21" s="13">
        <v>107571</v>
      </c>
      <c r="C21" s="13">
        <v>140995</v>
      </c>
      <c r="D21" s="13">
        <v>154180</v>
      </c>
      <c r="E21" s="13">
        <v>102097</v>
      </c>
      <c r="F21" s="13">
        <v>165703</v>
      </c>
      <c r="G21" s="13">
        <v>268781</v>
      </c>
      <c r="H21" s="13">
        <v>100168</v>
      </c>
      <c r="I21" s="13">
        <v>25987</v>
      </c>
      <c r="J21" s="13">
        <v>55547</v>
      </c>
      <c r="K21" s="11">
        <f t="shared" si="2"/>
        <v>1121029</v>
      </c>
      <c r="L21" s="55"/>
    </row>
    <row r="22" spans="1:12" ht="17.25" customHeight="1">
      <c r="A22" s="12" t="s">
        <v>25</v>
      </c>
      <c r="B22" s="13">
        <v>71214</v>
      </c>
      <c r="C22" s="13">
        <v>73851</v>
      </c>
      <c r="D22" s="13">
        <v>79477</v>
      </c>
      <c r="E22" s="13">
        <v>57546</v>
      </c>
      <c r="F22" s="13">
        <v>94907</v>
      </c>
      <c r="G22" s="13">
        <v>181713</v>
      </c>
      <c r="H22" s="13">
        <v>59568</v>
      </c>
      <c r="I22" s="13">
        <v>11752</v>
      </c>
      <c r="J22" s="13">
        <v>29987</v>
      </c>
      <c r="K22" s="11">
        <f t="shared" si="2"/>
        <v>660015</v>
      </c>
      <c r="L22" s="55"/>
    </row>
    <row r="23" spans="1:12" ht="17.25" customHeight="1">
      <c r="A23" s="12" t="s">
        <v>26</v>
      </c>
      <c r="B23" s="13">
        <v>14461</v>
      </c>
      <c r="C23" s="13">
        <v>17542</v>
      </c>
      <c r="D23" s="13">
        <v>18475</v>
      </c>
      <c r="E23" s="13">
        <v>11093</v>
      </c>
      <c r="F23" s="13">
        <v>18630</v>
      </c>
      <c r="G23" s="13">
        <v>28471</v>
      </c>
      <c r="H23" s="13">
        <v>12065</v>
      </c>
      <c r="I23" s="13">
        <v>3150</v>
      </c>
      <c r="J23" s="13">
        <v>7203</v>
      </c>
      <c r="K23" s="11">
        <f t="shared" si="2"/>
        <v>131090</v>
      </c>
    </row>
    <row r="24" spans="1:12" ht="17.25" customHeight="1">
      <c r="A24" s="16" t="s">
        <v>27</v>
      </c>
      <c r="B24" s="13">
        <v>40674</v>
      </c>
      <c r="C24" s="13">
        <v>63886</v>
      </c>
      <c r="D24" s="13">
        <v>76234</v>
      </c>
      <c r="E24" s="13">
        <v>47098</v>
      </c>
      <c r="F24" s="13">
        <v>59878</v>
      </c>
      <c r="G24" s="13">
        <v>64560</v>
      </c>
      <c r="H24" s="13">
        <v>32037</v>
      </c>
      <c r="I24" s="13">
        <v>13856</v>
      </c>
      <c r="J24" s="13">
        <v>34349</v>
      </c>
      <c r="K24" s="11">
        <f t="shared" si="2"/>
        <v>432572</v>
      </c>
    </row>
    <row r="25" spans="1:12" ht="17.25" customHeight="1">
      <c r="A25" s="12" t="s">
        <v>28</v>
      </c>
      <c r="B25" s="13">
        <v>26031</v>
      </c>
      <c r="C25" s="13">
        <v>40887</v>
      </c>
      <c r="D25" s="13">
        <v>48790</v>
      </c>
      <c r="E25" s="13">
        <v>30143</v>
      </c>
      <c r="F25" s="13">
        <v>38322</v>
      </c>
      <c r="G25" s="13">
        <v>41318</v>
      </c>
      <c r="H25" s="13">
        <v>20504</v>
      </c>
      <c r="I25" s="13">
        <v>8868</v>
      </c>
      <c r="J25" s="13">
        <v>21983</v>
      </c>
      <c r="K25" s="11">
        <f t="shared" si="2"/>
        <v>276846</v>
      </c>
      <c r="L25" s="55"/>
    </row>
    <row r="26" spans="1:12" ht="17.25" customHeight="1">
      <c r="A26" s="12" t="s">
        <v>29</v>
      </c>
      <c r="B26" s="13">
        <v>14643</v>
      </c>
      <c r="C26" s="13">
        <v>22999</v>
      </c>
      <c r="D26" s="13">
        <v>27444</v>
      </c>
      <c r="E26" s="13">
        <v>16955</v>
      </c>
      <c r="F26" s="13">
        <v>21556</v>
      </c>
      <c r="G26" s="13">
        <v>23242</v>
      </c>
      <c r="H26" s="13">
        <v>11533</v>
      </c>
      <c r="I26" s="13">
        <v>4988</v>
      </c>
      <c r="J26" s="13">
        <v>12366</v>
      </c>
      <c r="K26" s="11">
        <f t="shared" si="2"/>
        <v>155726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6935</v>
      </c>
      <c r="I27" s="11">
        <v>0</v>
      </c>
      <c r="J27" s="11">
        <v>0</v>
      </c>
      <c r="K27" s="11">
        <f t="shared" si="2"/>
        <v>6935</v>
      </c>
    </row>
    <row r="28" spans="1:12" ht="15.75" customHeight="1">
      <c r="A28" s="35"/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2" t="s">
        <v>33</v>
      </c>
      <c r="B29" s="34">
        <f t="shared" ref="B29:J29" si="7">SUM(B30:B33)</f>
        <v>2.2709000000000001</v>
      </c>
      <c r="C29" s="34">
        <f t="shared" si="7"/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12471.52</v>
      </c>
      <c r="I35" s="20">
        <v>0</v>
      </c>
      <c r="J35" s="20">
        <v>0</v>
      </c>
      <c r="K35" s="24">
        <f>SUM(B35:J35)</f>
        <v>12471.52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5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 t="shared" si="8"/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 t="shared" ref="B47:J47" si="9">+B48+B56</f>
        <v>1328862.23</v>
      </c>
      <c r="C47" s="23">
        <f t="shared" si="9"/>
        <v>1984927.6199999999</v>
      </c>
      <c r="D47" s="23">
        <f t="shared" si="9"/>
        <v>2274550.5700000003</v>
      </c>
      <c r="E47" s="23">
        <f t="shared" si="9"/>
        <v>1352442.04</v>
      </c>
      <c r="F47" s="23">
        <f t="shared" si="9"/>
        <v>1871148.39</v>
      </c>
      <c r="G47" s="23">
        <f t="shared" si="9"/>
        <v>2495883.38</v>
      </c>
      <c r="H47" s="23">
        <f t="shared" si="9"/>
        <v>1343040.5000000002</v>
      </c>
      <c r="I47" s="23">
        <f t="shared" si="9"/>
        <v>504945.24</v>
      </c>
      <c r="J47" s="23">
        <f t="shared" si="9"/>
        <v>739268.84000000008</v>
      </c>
      <c r="K47" s="23">
        <f t="shared" ref="K47:K58" si="10">SUM(B47:J47)</f>
        <v>13895068.810000001</v>
      </c>
    </row>
    <row r="48" spans="1:11" ht="17.25" customHeight="1">
      <c r="A48" s="16" t="s">
        <v>48</v>
      </c>
      <c r="B48" s="24">
        <f t="shared" ref="B48:J48" si="11">SUM(B49:B55)</f>
        <v>1313851.8999999999</v>
      </c>
      <c r="C48" s="24">
        <f t="shared" si="11"/>
        <v>1964919.73</v>
      </c>
      <c r="D48" s="24">
        <f t="shared" si="11"/>
        <v>2254281.7200000002</v>
      </c>
      <c r="E48" s="24">
        <f t="shared" si="11"/>
        <v>1333555.52</v>
      </c>
      <c r="F48" s="24">
        <f t="shared" si="11"/>
        <v>1852739.69</v>
      </c>
      <c r="G48" s="24">
        <f t="shared" si="11"/>
        <v>2470942.42</v>
      </c>
      <c r="H48" s="24">
        <f t="shared" si="11"/>
        <v>1327590.6400000001</v>
      </c>
      <c r="I48" s="24">
        <f t="shared" si="11"/>
        <v>504945.24</v>
      </c>
      <c r="J48" s="24">
        <f t="shared" si="11"/>
        <v>727681.93</v>
      </c>
      <c r="K48" s="24">
        <f t="shared" si="10"/>
        <v>13750508.789999999</v>
      </c>
    </row>
    <row r="49" spans="1:11" ht="17.25" customHeight="1">
      <c r="A49" s="36" t="s">
        <v>49</v>
      </c>
      <c r="B49" s="24">
        <f t="shared" ref="B49:J49" si="12">ROUND(B30*B7,2)</f>
        <v>1313851.8999999999</v>
      </c>
      <c r="C49" s="24">
        <f t="shared" si="12"/>
        <v>1960562.02</v>
      </c>
      <c r="D49" s="24">
        <f t="shared" si="12"/>
        <v>2254281.7200000002</v>
      </c>
      <c r="E49" s="24">
        <f t="shared" si="12"/>
        <v>1333555.52</v>
      </c>
      <c r="F49" s="24">
        <f t="shared" si="12"/>
        <v>1852739.69</v>
      </c>
      <c r="G49" s="24">
        <f t="shared" si="12"/>
        <v>2470942.42</v>
      </c>
      <c r="H49" s="24">
        <f t="shared" si="12"/>
        <v>1315119.1200000001</v>
      </c>
      <c r="I49" s="24">
        <f t="shared" si="12"/>
        <v>504945.24</v>
      </c>
      <c r="J49" s="24">
        <f t="shared" si="12"/>
        <v>727681.93</v>
      </c>
      <c r="K49" s="24">
        <f t="shared" si="10"/>
        <v>13733679.560000001</v>
      </c>
    </row>
    <row r="50" spans="1:11" ht="17.25" customHeight="1">
      <c r="A50" s="36" t="s">
        <v>50</v>
      </c>
      <c r="B50" s="20">
        <v>0</v>
      </c>
      <c r="C50" s="24">
        <f>ROUND(C31*C7,2)</f>
        <v>4357.71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0"/>
        <v>4357.71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0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12471.52</v>
      </c>
      <c r="I53" s="33">
        <f>+I35</f>
        <v>0</v>
      </c>
      <c r="J53" s="33">
        <f>+J35</f>
        <v>0</v>
      </c>
      <c r="K53" s="24">
        <f t="shared" si="10"/>
        <v>12471.52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0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0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20268.849999999999</v>
      </c>
      <c r="E56" s="38">
        <v>18886.52</v>
      </c>
      <c r="F56" s="38">
        <v>18408.7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0"/>
        <v>144560.01999999999</v>
      </c>
    </row>
    <row r="57" spans="1:11" ht="17.25" customHeight="1">
      <c r="A57" s="16"/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f t="shared" si="10"/>
        <v>0</v>
      </c>
    </row>
    <row r="58" spans="1:11" ht="17.25" customHeight="1">
      <c r="A58" s="51"/>
      <c r="B58" s="52">
        <v>0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f t="shared" si="10"/>
        <v>0</v>
      </c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-481959.58</v>
      </c>
      <c r="C60" s="37">
        <f t="shared" si="13"/>
        <v>-256145.2</v>
      </c>
      <c r="D60" s="37">
        <f t="shared" si="13"/>
        <v>-324038.14999999997</v>
      </c>
      <c r="E60" s="37">
        <f t="shared" si="13"/>
        <v>-490942.61</v>
      </c>
      <c r="F60" s="37">
        <f t="shared" si="13"/>
        <v>-573251.31000000006</v>
      </c>
      <c r="G60" s="37">
        <f t="shared" si="13"/>
        <v>-544238.69999999995</v>
      </c>
      <c r="H60" s="37">
        <f t="shared" si="13"/>
        <v>-236061.79</v>
      </c>
      <c r="I60" s="37">
        <f t="shared" si="13"/>
        <v>54120.990000000005</v>
      </c>
      <c r="J60" s="37">
        <f t="shared" si="13"/>
        <v>-140347.41</v>
      </c>
      <c r="K60" s="37">
        <f>SUM(B60:J60)</f>
        <v>-2992863.76</v>
      </c>
    </row>
    <row r="61" spans="1:11" ht="18.75" customHeight="1">
      <c r="A61" s="16" t="s">
        <v>83</v>
      </c>
      <c r="B61" s="37">
        <f t="shared" ref="B61:J61" si="14">B62+B63+B64+B65+B66+B67</f>
        <v>-451459.09</v>
      </c>
      <c r="C61" s="37">
        <f t="shared" si="14"/>
        <v>-240305.01</v>
      </c>
      <c r="D61" s="37">
        <f t="shared" si="14"/>
        <v>-289505.71999999997</v>
      </c>
      <c r="E61" s="37">
        <f t="shared" si="14"/>
        <v>-440930.89</v>
      </c>
      <c r="F61" s="37">
        <f t="shared" si="14"/>
        <v>-499930.11</v>
      </c>
      <c r="G61" s="37">
        <f t="shared" si="14"/>
        <v>-450926.93</v>
      </c>
      <c r="H61" s="37">
        <f t="shared" si="14"/>
        <v>-190887</v>
      </c>
      <c r="I61" s="37">
        <f t="shared" si="14"/>
        <v>-35769</v>
      </c>
      <c r="J61" s="37">
        <f t="shared" si="14"/>
        <v>-65325</v>
      </c>
      <c r="K61" s="37">
        <f>SUM(B61:J61)</f>
        <v>-2665038.75</v>
      </c>
    </row>
    <row r="62" spans="1:11" ht="18.75" customHeight="1">
      <c r="A62" s="12" t="s">
        <v>84</v>
      </c>
      <c r="B62" s="37">
        <f t="shared" ref="B62:J62" si="15">-ROUND(B9*$D$3,2)</f>
        <v>-167139</v>
      </c>
      <c r="C62" s="37">
        <f t="shared" si="15"/>
        <v>-228078</v>
      </c>
      <c r="D62" s="37">
        <f t="shared" si="15"/>
        <v>-199107</v>
      </c>
      <c r="E62" s="37">
        <f t="shared" si="15"/>
        <v>-144207</v>
      </c>
      <c r="F62" s="37">
        <f t="shared" si="15"/>
        <v>-180801</v>
      </c>
      <c r="G62" s="37">
        <f t="shared" si="15"/>
        <v>-208350</v>
      </c>
      <c r="H62" s="37">
        <f t="shared" si="15"/>
        <v>-190887</v>
      </c>
      <c r="I62" s="37">
        <f t="shared" si="15"/>
        <v>-35769</v>
      </c>
      <c r="J62" s="37">
        <f t="shared" si="15"/>
        <v>-65325</v>
      </c>
      <c r="K62" s="37">
        <f>SUM(B62:J62)</f>
        <v>-1419663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f>SUM(B63:J63)</f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49">
        <v>-284320.09000000003</v>
      </c>
      <c r="C66" s="49">
        <v>-12227.01</v>
      </c>
      <c r="D66" s="49">
        <v>-90398.720000000001</v>
      </c>
      <c r="E66" s="49">
        <v>-296723.89</v>
      </c>
      <c r="F66" s="49">
        <v>-319129.11</v>
      </c>
      <c r="G66" s="49">
        <v>-242576.93</v>
      </c>
      <c r="H66" s="20">
        <v>0</v>
      </c>
      <c r="I66" s="20">
        <v>0</v>
      </c>
      <c r="J66" s="20">
        <v>0</v>
      </c>
      <c r="K66" s="37">
        <f>SUM(B66:J66)</f>
        <v>-1245375.75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6">SUM(B69:B92)</f>
        <v>-7075.67</v>
      </c>
      <c r="C68" s="37">
        <f t="shared" si="16"/>
        <v>9875.39</v>
      </c>
      <c r="D68" s="37">
        <f t="shared" si="16"/>
        <v>-22093.120000000003</v>
      </c>
      <c r="E68" s="37">
        <f t="shared" si="16"/>
        <v>-35169.800000000003</v>
      </c>
      <c r="F68" s="37">
        <f t="shared" si="16"/>
        <v>-36739.009999999995</v>
      </c>
      <c r="G68" s="37">
        <f t="shared" si="16"/>
        <v>-61247.729999999996</v>
      </c>
      <c r="H68" s="37">
        <f t="shared" si="16"/>
        <v>-25011.5</v>
      </c>
      <c r="I68" s="37">
        <f t="shared" si="16"/>
        <v>-67697.33</v>
      </c>
      <c r="J68" s="37">
        <f t="shared" si="16"/>
        <v>-75022.41</v>
      </c>
      <c r="K68" s="37">
        <f t="shared" ref="K68:K90" si="17">SUM(B68:J68)</f>
        <v>-320181.18000000005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7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7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-1182.22</v>
      </c>
      <c r="E71" s="20">
        <v>0</v>
      </c>
      <c r="F71" s="37">
        <v>-421.39</v>
      </c>
      <c r="G71" s="20">
        <v>0</v>
      </c>
      <c r="H71" s="20">
        <v>0</v>
      </c>
      <c r="I71" s="49">
        <v>-1981.66</v>
      </c>
      <c r="J71" s="20">
        <v>0</v>
      </c>
      <c r="K71" s="37">
        <f t="shared" si="17"/>
        <v>-3585.2700000000004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7"/>
        <v>-30000</v>
      </c>
    </row>
    <row r="73" spans="1:11" ht="18.75" customHeight="1">
      <c r="A73" s="36" t="s">
        <v>67</v>
      </c>
      <c r="B73" s="37">
        <v>-16049.25</v>
      </c>
      <c r="C73" s="37">
        <v>-23298.35</v>
      </c>
      <c r="D73" s="37">
        <v>-22024.86</v>
      </c>
      <c r="E73" s="37">
        <v>-15445.16</v>
      </c>
      <c r="F73" s="37">
        <v>-21224.85</v>
      </c>
      <c r="G73" s="37">
        <v>-32343.4</v>
      </c>
      <c r="H73" s="37">
        <v>-15837</v>
      </c>
      <c r="I73" s="37">
        <v>-5567.44</v>
      </c>
      <c r="J73" s="37">
        <v>-11477.74</v>
      </c>
      <c r="K73" s="50">
        <f t="shared" si="17"/>
        <v>-163268.04999999999</v>
      </c>
    </row>
    <row r="74" spans="1:11" ht="18.75" customHeight="1">
      <c r="A74" s="12" t="s">
        <v>68</v>
      </c>
      <c r="B74" s="37">
        <v>8973.58</v>
      </c>
      <c r="C74" s="37">
        <v>33369.919999999998</v>
      </c>
      <c r="D74" s="37">
        <v>1137.57</v>
      </c>
      <c r="E74" s="37">
        <v>-7016.07</v>
      </c>
      <c r="F74" s="37">
        <v>-9649.77</v>
      </c>
      <c r="G74" s="37">
        <v>-14703.05</v>
      </c>
      <c r="H74" s="37">
        <v>-7194.5</v>
      </c>
      <c r="I74" s="37">
        <v>-1605.92</v>
      </c>
      <c r="J74" s="37">
        <v>-3311.76</v>
      </c>
      <c r="K74" s="33">
        <f t="shared" si="17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37">
        <v>-5443</v>
      </c>
      <c r="G75" s="37">
        <v>-14177.67</v>
      </c>
      <c r="H75" s="37">
        <v>-1980</v>
      </c>
      <c r="I75" s="37">
        <v>-180</v>
      </c>
      <c r="J75" s="20">
        <v>0</v>
      </c>
      <c r="K75" s="50">
        <f t="shared" si="17"/>
        <v>-21780.67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7"/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7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7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7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7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50">
        <v>-22000</v>
      </c>
      <c r="J81" s="50">
        <v>-46000</v>
      </c>
      <c r="K81" s="50">
        <f t="shared" si="17"/>
        <v>-68000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7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7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7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7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7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7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7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7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7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-11225.27</v>
      </c>
      <c r="F92" s="20">
        <v>0</v>
      </c>
      <c r="G92" s="20">
        <v>0</v>
      </c>
      <c r="H92" s="20">
        <v>0</v>
      </c>
      <c r="I92" s="50">
        <v>-6362.31</v>
      </c>
      <c r="J92" s="50">
        <v>-13232.91</v>
      </c>
      <c r="K92" s="50">
        <f t="shared" ref="K92:K98" si="18">SUM(B92:J92)</f>
        <v>-30820.49</v>
      </c>
      <c r="L92" s="61"/>
    </row>
    <row r="93" spans="1:12" ht="18.75" customHeight="1">
      <c r="A93" s="16" t="s">
        <v>128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50">
        <v>157587.32</v>
      </c>
      <c r="J93" s="20">
        <v>0</v>
      </c>
      <c r="K93" s="50">
        <f t="shared" si="18"/>
        <v>157587.32</v>
      </c>
      <c r="L93" s="61"/>
    </row>
    <row r="94" spans="1:12" ht="18.75" customHeight="1">
      <c r="A94" s="16" t="s">
        <v>159</v>
      </c>
      <c r="B94" s="50">
        <v>-23424.82</v>
      </c>
      <c r="C94" s="50">
        <v>-25715.58</v>
      </c>
      <c r="D94" s="50">
        <v>-12439.31</v>
      </c>
      <c r="E94" s="50">
        <v>-14841.92</v>
      </c>
      <c r="F94" s="50">
        <v>-36582.19</v>
      </c>
      <c r="G94" s="50">
        <v>-32064.04</v>
      </c>
      <c r="H94" s="50">
        <v>-20163.29</v>
      </c>
      <c r="I94" s="20">
        <v>0</v>
      </c>
      <c r="J94" s="20">
        <v>0</v>
      </c>
      <c r="K94" s="50">
        <f t="shared" si="18"/>
        <v>-165231.15000000002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8"/>
        <v>0</v>
      </c>
      <c r="L95" s="57"/>
    </row>
    <row r="96" spans="1:12" ht="18.75" customHeight="1">
      <c r="A96" s="16" t="s">
        <v>92</v>
      </c>
      <c r="B96" s="25">
        <f t="shared" ref="B96:J96" si="19">+B97+B98</f>
        <v>855317.13999999978</v>
      </c>
      <c r="C96" s="25">
        <f t="shared" si="19"/>
        <v>1734686.2899999998</v>
      </c>
      <c r="D96" s="25">
        <f t="shared" si="19"/>
        <v>1950512.4200000002</v>
      </c>
      <c r="E96" s="25">
        <f t="shared" si="19"/>
        <v>861499.42999999993</v>
      </c>
      <c r="F96" s="25">
        <f t="shared" si="19"/>
        <v>1316070.57</v>
      </c>
      <c r="G96" s="25">
        <f t="shared" si="19"/>
        <v>1958791.37</v>
      </c>
      <c r="H96" s="25">
        <f t="shared" si="19"/>
        <v>1111692.1400000001</v>
      </c>
      <c r="I96" s="25">
        <f t="shared" si="19"/>
        <v>559066.23</v>
      </c>
      <c r="J96" s="25">
        <f t="shared" si="19"/>
        <v>598921.43000000005</v>
      </c>
      <c r="K96" s="50">
        <f t="shared" si="18"/>
        <v>10946557.02</v>
      </c>
      <c r="L96" s="57"/>
    </row>
    <row r="97" spans="1:13" ht="18.75" customHeight="1">
      <c r="A97" s="16" t="s">
        <v>91</v>
      </c>
      <c r="B97" s="25">
        <f>+B48+B61+B68+B93</f>
        <v>855317.13999999978</v>
      </c>
      <c r="C97" s="25">
        <f>+C48+C61+C68+C93-C70</f>
        <v>1734686.2899999998</v>
      </c>
      <c r="D97" s="25">
        <f>+D48+D61+D68+D93</f>
        <v>1942682.8800000001</v>
      </c>
      <c r="E97" s="25">
        <f>+E48+E61+E68+E93</f>
        <v>857454.83</v>
      </c>
      <c r="F97" s="25">
        <f>+F48+F61+F68+F93</f>
        <v>1316070.57</v>
      </c>
      <c r="G97" s="25">
        <f>+G48+G61+G68+G93-G70</f>
        <v>1958791.37</v>
      </c>
      <c r="H97" s="25">
        <f>+H48+H61+H68+H93</f>
        <v>1111692.1400000001</v>
      </c>
      <c r="I97" s="25">
        <f>+I48+I61+I68+I93</f>
        <v>559066.23</v>
      </c>
      <c r="J97" s="25">
        <f>+J48+J61+J68+J93</f>
        <v>587334.52</v>
      </c>
      <c r="K97" s="50">
        <f t="shared" si="18"/>
        <v>10923095.970000001</v>
      </c>
      <c r="L97" s="57"/>
    </row>
    <row r="98" spans="1:13" ht="18" customHeight="1">
      <c r="A98" s="16" t="s">
        <v>95</v>
      </c>
      <c r="B98" s="20">
        <v>0</v>
      </c>
      <c r="C98" s="20">
        <v>0</v>
      </c>
      <c r="D98" s="25">
        <f>IF(+D56+D94+D99&lt;0,0,(D56+D94+D99))</f>
        <v>7829.5399999999991</v>
      </c>
      <c r="E98" s="25">
        <f>IF(+E56+E94+E99&lt;0,0,(E56+E94+E99))</f>
        <v>4044.6000000000004</v>
      </c>
      <c r="F98" s="20">
        <v>0</v>
      </c>
      <c r="G98" s="20">
        <v>0</v>
      </c>
      <c r="H98" s="20">
        <v>0</v>
      </c>
      <c r="I98" s="20">
        <f>IF(+I56+I94+I99&lt;0,0,(I56+I94+I99))</f>
        <v>0</v>
      </c>
      <c r="J98" s="25">
        <f>IF(+J56+J94+J99&lt;0,0,(J56+J94+J99))</f>
        <v>11586.91</v>
      </c>
      <c r="K98" s="50">
        <f t="shared" si="18"/>
        <v>23461.05</v>
      </c>
      <c r="L98" s="57"/>
    </row>
    <row r="99" spans="1:13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M99" s="64"/>
    </row>
    <row r="100" spans="1:13" ht="18.75" customHeight="1">
      <c r="A100" s="16" t="s">
        <v>94</v>
      </c>
      <c r="B100" s="37">
        <f>IF(+B94+B56+B70&gt;0,0,(B94+B56+B70))</f>
        <v>-8414.49</v>
      </c>
      <c r="C100" s="37">
        <f>IF(+C94+C56+C70&gt;0,0,(C94+C56+C70))</f>
        <v>-5903.8700000000026</v>
      </c>
      <c r="D100" s="20">
        <v>0</v>
      </c>
      <c r="E100" s="20">
        <v>0</v>
      </c>
      <c r="F100" s="37">
        <f>IF(+F94+F56+F70&gt;0,0,(F94+F56+F70))</f>
        <v>-18173.490000000002</v>
      </c>
      <c r="G100" s="37">
        <f>IF(+G94+G56+G70&gt;0,0,(G94+G56+G70))</f>
        <v>-7146.6900000000014</v>
      </c>
      <c r="H100" s="37">
        <f>IF(+H94+H56+H70&gt;0,0,(H94+H56+H70))</f>
        <v>-4713.43</v>
      </c>
      <c r="I100" s="20">
        <v>0</v>
      </c>
      <c r="J100" s="20">
        <v>0</v>
      </c>
      <c r="K100" s="50">
        <f>SUM(B100:J100)</f>
        <v>-44351.970000000008</v>
      </c>
    </row>
    <row r="101" spans="1:13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3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</row>
    <row r="103" spans="1:13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3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10946557.030000001</v>
      </c>
    </row>
    <row r="105" spans="1:13" ht="18.75" customHeight="1">
      <c r="A105" s="27" t="s">
        <v>79</v>
      </c>
      <c r="B105" s="28">
        <v>101782.74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ref="K105:K122" si="20">SUM(B105:J105)</f>
        <v>101782.74</v>
      </c>
    </row>
    <row r="106" spans="1:13" ht="18.75" customHeight="1">
      <c r="A106" s="27" t="s">
        <v>80</v>
      </c>
      <c r="B106" s="28">
        <v>753534.4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0"/>
        <v>753534.4</v>
      </c>
    </row>
    <row r="107" spans="1:13" ht="18.75" customHeight="1">
      <c r="A107" s="27" t="s">
        <v>81</v>
      </c>
      <c r="B107" s="42">
        <v>0</v>
      </c>
      <c r="C107" s="28">
        <f>+C96</f>
        <v>1734686.2899999998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0"/>
        <v>1734686.2899999998</v>
      </c>
    </row>
    <row r="108" spans="1:13" ht="18.75" customHeight="1">
      <c r="A108" s="27" t="s">
        <v>82</v>
      </c>
      <c r="B108" s="42">
        <v>0</v>
      </c>
      <c r="C108" s="42">
        <v>0</v>
      </c>
      <c r="D108" s="28">
        <f>+D96</f>
        <v>1950512.4200000002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0"/>
        <v>1950512.4200000002</v>
      </c>
    </row>
    <row r="109" spans="1:13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861499.42999999993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0"/>
        <v>861499.42999999993</v>
      </c>
    </row>
    <row r="110" spans="1:13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166088.10999999999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0"/>
        <v>166088.10999999999</v>
      </c>
    </row>
    <row r="111" spans="1:13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230575.56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0"/>
        <v>230575.56</v>
      </c>
    </row>
    <row r="112" spans="1:13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349021.92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0"/>
        <v>349021.92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570384.98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0"/>
        <v>570384.98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584111.59</v>
      </c>
      <c r="H114" s="42">
        <v>0</v>
      </c>
      <c r="I114" s="42">
        <v>0</v>
      </c>
      <c r="J114" s="42">
        <v>0</v>
      </c>
      <c r="K114" s="43">
        <f t="shared" si="20"/>
        <v>584111.59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39175.83</v>
      </c>
      <c r="H115" s="42">
        <v>0</v>
      </c>
      <c r="I115" s="42">
        <v>0</v>
      </c>
      <c r="J115" s="42">
        <v>0</v>
      </c>
      <c r="K115" s="43">
        <f t="shared" si="20"/>
        <v>39175.83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304396.18</v>
      </c>
      <c r="H116" s="42">
        <v>0</v>
      </c>
      <c r="I116" s="42">
        <v>0</v>
      </c>
      <c r="J116" s="42">
        <v>0</v>
      </c>
      <c r="K116" s="43">
        <f t="shared" si="20"/>
        <v>304396.18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275406.07</v>
      </c>
      <c r="H117" s="42">
        <v>0</v>
      </c>
      <c r="I117" s="42">
        <v>0</v>
      </c>
      <c r="J117" s="42">
        <v>0</v>
      </c>
      <c r="K117" s="43">
        <f t="shared" si="20"/>
        <v>275406.07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755701.71</v>
      </c>
      <c r="H118" s="42">
        <v>0</v>
      </c>
      <c r="I118" s="42">
        <v>0</v>
      </c>
      <c r="J118" s="42">
        <v>0</v>
      </c>
      <c r="K118" s="43">
        <f t="shared" si="20"/>
        <v>755701.71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389648.1</v>
      </c>
      <c r="I119" s="42">
        <v>0</v>
      </c>
      <c r="J119" s="42">
        <v>0</v>
      </c>
      <c r="K119" s="43">
        <f t="shared" si="20"/>
        <v>389648.1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722044.04</v>
      </c>
      <c r="I120" s="42">
        <v>0</v>
      </c>
      <c r="J120" s="42">
        <v>0</v>
      </c>
      <c r="K120" s="43">
        <f t="shared" si="20"/>
        <v>722044.04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559066.23</v>
      </c>
      <c r="J121" s="42">
        <v>0</v>
      </c>
      <c r="K121" s="43">
        <f t="shared" si="20"/>
        <v>559066.23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598921.43000000005</v>
      </c>
      <c r="K122" s="46">
        <f t="shared" si="20"/>
        <v>598921.43000000005</v>
      </c>
    </row>
    <row r="123" spans="1:11" ht="18.75" customHeight="1">
      <c r="A123" s="66" t="s">
        <v>129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 t="s">
        <v>161</v>
      </c>
    </row>
    <row r="125" spans="1:11" ht="18.75" customHeight="1">
      <c r="A125" s="59" t="s">
        <v>166</v>
      </c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opLeftCell="A109" zoomScaleNormal="100" zoomScaleSheetLayoutView="70" workbookViewId="0">
      <selection activeCell="A109" sqref="A109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3" ht="21">
      <c r="A2" s="68" t="s">
        <v>132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9" t="s">
        <v>15</v>
      </c>
      <c r="B4" s="70" t="s">
        <v>118</v>
      </c>
      <c r="C4" s="71"/>
      <c r="D4" s="71"/>
      <c r="E4" s="71"/>
      <c r="F4" s="71"/>
      <c r="G4" s="71"/>
      <c r="H4" s="71"/>
      <c r="I4" s="71"/>
      <c r="J4" s="72"/>
      <c r="K4" s="73" t="s">
        <v>16</v>
      </c>
    </row>
    <row r="5" spans="1:13" ht="38.25">
      <c r="A5" s="69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4" t="s">
        <v>117</v>
      </c>
      <c r="J5" s="74" t="s">
        <v>116</v>
      </c>
      <c r="K5" s="69"/>
    </row>
    <row r="6" spans="1:13" ht="18.75" customHeight="1">
      <c r="A6" s="6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5"/>
      <c r="J6" s="75"/>
      <c r="K6" s="69"/>
    </row>
    <row r="7" spans="1:13" ht="17.25" customHeight="1">
      <c r="A7" s="8" t="s">
        <v>30</v>
      </c>
      <c r="B7" s="9">
        <f t="shared" ref="B7:K7" si="0">+B8+B20+B24+B27</f>
        <v>176376</v>
      </c>
      <c r="C7" s="9">
        <f t="shared" si="0"/>
        <v>233863</v>
      </c>
      <c r="D7" s="9">
        <f t="shared" si="0"/>
        <v>253434</v>
      </c>
      <c r="E7" s="9">
        <f t="shared" si="0"/>
        <v>136028</v>
      </c>
      <c r="F7" s="9">
        <f t="shared" si="0"/>
        <v>256425</v>
      </c>
      <c r="G7" s="9">
        <f t="shared" si="0"/>
        <v>369890</v>
      </c>
      <c r="H7" s="9">
        <f t="shared" si="0"/>
        <v>132377</v>
      </c>
      <c r="I7" s="9">
        <f t="shared" si="0"/>
        <v>25637</v>
      </c>
      <c r="J7" s="9">
        <f t="shared" si="0"/>
        <v>102837</v>
      </c>
      <c r="K7" s="9">
        <f t="shared" si="0"/>
        <v>1686867</v>
      </c>
      <c r="L7" s="55"/>
    </row>
    <row r="8" spans="1:13" ht="17.25" customHeight="1">
      <c r="A8" s="10" t="s">
        <v>125</v>
      </c>
      <c r="B8" s="11">
        <f t="shared" ref="B8:J8" si="1">B9+B12+B16</f>
        <v>101476</v>
      </c>
      <c r="C8" s="11">
        <f t="shared" si="1"/>
        <v>139921</v>
      </c>
      <c r="D8" s="11">
        <f t="shared" si="1"/>
        <v>143791</v>
      </c>
      <c r="E8" s="11">
        <f t="shared" si="1"/>
        <v>79458</v>
      </c>
      <c r="F8" s="11">
        <f t="shared" si="1"/>
        <v>136021</v>
      </c>
      <c r="G8" s="11">
        <f t="shared" si="1"/>
        <v>193804</v>
      </c>
      <c r="H8" s="11">
        <f t="shared" si="1"/>
        <v>80677</v>
      </c>
      <c r="I8" s="11">
        <f t="shared" si="1"/>
        <v>13581</v>
      </c>
      <c r="J8" s="11">
        <f t="shared" si="1"/>
        <v>57312</v>
      </c>
      <c r="K8" s="11">
        <f t="shared" ref="K8:K27" si="2">SUM(B8:J8)</f>
        <v>946041</v>
      </c>
    </row>
    <row r="9" spans="1:13" ht="17.25" customHeight="1">
      <c r="A9" s="15" t="s">
        <v>17</v>
      </c>
      <c r="B9" s="13">
        <f t="shared" ref="B9:J9" si="3">+B10+B11</f>
        <v>24088</v>
      </c>
      <c r="C9" s="13">
        <f t="shared" si="3"/>
        <v>34770</v>
      </c>
      <c r="D9" s="13">
        <f t="shared" si="3"/>
        <v>35116</v>
      </c>
      <c r="E9" s="13">
        <f t="shared" si="3"/>
        <v>18308</v>
      </c>
      <c r="F9" s="13">
        <f t="shared" si="3"/>
        <v>28024</v>
      </c>
      <c r="G9" s="13">
        <f t="shared" si="3"/>
        <v>30512</v>
      </c>
      <c r="H9" s="13">
        <f t="shared" si="3"/>
        <v>19761</v>
      </c>
      <c r="I9" s="13">
        <f t="shared" si="3"/>
        <v>3953</v>
      </c>
      <c r="J9" s="13">
        <f t="shared" si="3"/>
        <v>12695</v>
      </c>
      <c r="K9" s="11">
        <f t="shared" si="2"/>
        <v>207227</v>
      </c>
    </row>
    <row r="10" spans="1:13" ht="17.25" customHeight="1">
      <c r="A10" s="31" t="s">
        <v>18</v>
      </c>
      <c r="B10" s="13">
        <v>24088</v>
      </c>
      <c r="C10" s="13">
        <v>34770</v>
      </c>
      <c r="D10" s="13">
        <v>35116</v>
      </c>
      <c r="E10" s="13">
        <v>18308</v>
      </c>
      <c r="F10" s="13">
        <v>28024</v>
      </c>
      <c r="G10" s="13">
        <v>30512</v>
      </c>
      <c r="H10" s="13">
        <v>19761</v>
      </c>
      <c r="I10" s="13">
        <v>3953</v>
      </c>
      <c r="J10" s="13">
        <v>12695</v>
      </c>
      <c r="K10" s="11">
        <f t="shared" si="2"/>
        <v>207227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 t="shared" si="2"/>
        <v>0</v>
      </c>
    </row>
    <row r="12" spans="1:13" ht="17.25" customHeight="1">
      <c r="A12" s="15" t="s">
        <v>31</v>
      </c>
      <c r="B12" s="17">
        <f t="shared" ref="B12:J12" si="4">SUM(B13:B15)</f>
        <v>76650</v>
      </c>
      <c r="C12" s="17">
        <f t="shared" si="4"/>
        <v>104098</v>
      </c>
      <c r="D12" s="17">
        <f t="shared" si="4"/>
        <v>107716</v>
      </c>
      <c r="E12" s="17">
        <f t="shared" si="4"/>
        <v>60508</v>
      </c>
      <c r="F12" s="17">
        <f t="shared" si="4"/>
        <v>106963</v>
      </c>
      <c r="G12" s="17">
        <f t="shared" si="4"/>
        <v>161909</v>
      </c>
      <c r="H12" s="17">
        <f t="shared" si="4"/>
        <v>60347</v>
      </c>
      <c r="I12" s="17">
        <f t="shared" si="4"/>
        <v>9507</v>
      </c>
      <c r="J12" s="17">
        <f t="shared" si="4"/>
        <v>44208</v>
      </c>
      <c r="K12" s="11">
        <f t="shared" si="2"/>
        <v>731906</v>
      </c>
    </row>
    <row r="13" spans="1:13" ht="17.25" customHeight="1">
      <c r="A13" s="14" t="s">
        <v>20</v>
      </c>
      <c r="B13" s="13">
        <v>37768</v>
      </c>
      <c r="C13" s="13">
        <v>55416</v>
      </c>
      <c r="D13" s="13">
        <v>56715</v>
      </c>
      <c r="E13" s="13">
        <v>32669</v>
      </c>
      <c r="F13" s="13">
        <v>53452</v>
      </c>
      <c r="G13" s="13">
        <v>76126</v>
      </c>
      <c r="H13" s="13">
        <v>28450</v>
      </c>
      <c r="I13" s="13">
        <v>5465</v>
      </c>
      <c r="J13" s="13">
        <v>23486</v>
      </c>
      <c r="K13" s="11">
        <f t="shared" si="2"/>
        <v>369547</v>
      </c>
      <c r="L13" s="55"/>
      <c r="M13" s="56"/>
    </row>
    <row r="14" spans="1:13" ht="17.25" customHeight="1">
      <c r="A14" s="14" t="s">
        <v>21</v>
      </c>
      <c r="B14" s="13">
        <v>37349</v>
      </c>
      <c r="C14" s="13">
        <v>46466</v>
      </c>
      <c r="D14" s="13">
        <v>49216</v>
      </c>
      <c r="E14" s="13">
        <v>26728</v>
      </c>
      <c r="F14" s="13">
        <v>51441</v>
      </c>
      <c r="G14" s="13">
        <v>83369</v>
      </c>
      <c r="H14" s="13">
        <v>30792</v>
      </c>
      <c r="I14" s="13">
        <v>3870</v>
      </c>
      <c r="J14" s="13">
        <v>19977</v>
      </c>
      <c r="K14" s="11">
        <f t="shared" si="2"/>
        <v>349208</v>
      </c>
      <c r="L14" s="55"/>
    </row>
    <row r="15" spans="1:13" ht="17.25" customHeight="1">
      <c r="A15" s="14" t="s">
        <v>22</v>
      </c>
      <c r="B15" s="13">
        <v>1533</v>
      </c>
      <c r="C15" s="13">
        <v>2216</v>
      </c>
      <c r="D15" s="13">
        <v>1785</v>
      </c>
      <c r="E15" s="13">
        <v>1111</v>
      </c>
      <c r="F15" s="13">
        <v>2070</v>
      </c>
      <c r="G15" s="13">
        <v>2414</v>
      </c>
      <c r="H15" s="13">
        <v>1105</v>
      </c>
      <c r="I15" s="13">
        <v>172</v>
      </c>
      <c r="J15" s="13">
        <v>745</v>
      </c>
      <c r="K15" s="11">
        <f t="shared" si="2"/>
        <v>13151</v>
      </c>
    </row>
    <row r="16" spans="1:13" ht="17.25" customHeight="1">
      <c r="A16" s="15" t="s">
        <v>121</v>
      </c>
      <c r="B16" s="13">
        <f t="shared" ref="B16:J16" si="5">B17+B18+B19</f>
        <v>738</v>
      </c>
      <c r="C16" s="13">
        <f t="shared" si="5"/>
        <v>1053</v>
      </c>
      <c r="D16" s="13">
        <f t="shared" si="5"/>
        <v>959</v>
      </c>
      <c r="E16" s="13">
        <f t="shared" si="5"/>
        <v>642</v>
      </c>
      <c r="F16" s="13">
        <f t="shared" si="5"/>
        <v>1034</v>
      </c>
      <c r="G16" s="13">
        <f t="shared" si="5"/>
        <v>1383</v>
      </c>
      <c r="H16" s="13">
        <f t="shared" si="5"/>
        <v>569</v>
      </c>
      <c r="I16" s="13">
        <f t="shared" si="5"/>
        <v>121</v>
      </c>
      <c r="J16" s="13">
        <f t="shared" si="5"/>
        <v>409</v>
      </c>
      <c r="K16" s="11">
        <f t="shared" si="2"/>
        <v>6908</v>
      </c>
    </row>
    <row r="17" spans="1:12" ht="17.25" customHeight="1">
      <c r="A17" s="14" t="s">
        <v>122</v>
      </c>
      <c r="B17" s="13">
        <v>735</v>
      </c>
      <c r="C17" s="13">
        <v>1039</v>
      </c>
      <c r="D17" s="13">
        <v>941</v>
      </c>
      <c r="E17" s="13">
        <v>627</v>
      </c>
      <c r="F17" s="13">
        <v>1013</v>
      </c>
      <c r="G17" s="13">
        <v>1352</v>
      </c>
      <c r="H17" s="13">
        <v>560</v>
      </c>
      <c r="I17" s="13">
        <v>121</v>
      </c>
      <c r="J17" s="13">
        <v>404</v>
      </c>
      <c r="K17" s="11">
        <f t="shared" si="2"/>
        <v>6792</v>
      </c>
    </row>
    <row r="18" spans="1:12" ht="17.25" customHeight="1">
      <c r="A18" s="14" t="s">
        <v>123</v>
      </c>
      <c r="B18" s="13">
        <v>3</v>
      </c>
      <c r="C18" s="13">
        <v>14</v>
      </c>
      <c r="D18" s="13">
        <v>18</v>
      </c>
      <c r="E18" s="13">
        <v>15</v>
      </c>
      <c r="F18" s="13">
        <v>21</v>
      </c>
      <c r="G18" s="13">
        <v>31</v>
      </c>
      <c r="H18" s="13">
        <v>9</v>
      </c>
      <c r="I18" s="13">
        <v>0</v>
      </c>
      <c r="J18" s="13">
        <v>5</v>
      </c>
      <c r="K18" s="11">
        <f t="shared" si="2"/>
        <v>116</v>
      </c>
    </row>
    <row r="19" spans="1:12" ht="17.25" customHeight="1">
      <c r="A19" s="14" t="s">
        <v>124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1">
        <f>SUM(B19:I19)</f>
        <v>0</v>
      </c>
      <c r="K19" s="11">
        <f t="shared" si="2"/>
        <v>0</v>
      </c>
    </row>
    <row r="20" spans="1:12" ht="17.25" customHeight="1">
      <c r="A20" s="16" t="s">
        <v>23</v>
      </c>
      <c r="B20" s="11">
        <f t="shared" ref="B20:J20" si="6">+B21+B22+B23</f>
        <v>59344</v>
      </c>
      <c r="C20" s="11">
        <f t="shared" si="6"/>
        <v>70966</v>
      </c>
      <c r="D20" s="11">
        <f t="shared" si="6"/>
        <v>81322</v>
      </c>
      <c r="E20" s="11">
        <f t="shared" si="6"/>
        <v>41881</v>
      </c>
      <c r="F20" s="11">
        <f t="shared" si="6"/>
        <v>98939</v>
      </c>
      <c r="G20" s="11">
        <f t="shared" si="6"/>
        <v>154156</v>
      </c>
      <c r="H20" s="11">
        <f t="shared" si="6"/>
        <v>42364</v>
      </c>
      <c r="I20" s="11">
        <f t="shared" si="6"/>
        <v>8195</v>
      </c>
      <c r="J20" s="11">
        <f t="shared" si="6"/>
        <v>31145</v>
      </c>
      <c r="K20" s="11">
        <f t="shared" si="2"/>
        <v>588312</v>
      </c>
    </row>
    <row r="21" spans="1:12" ht="17.25" customHeight="1">
      <c r="A21" s="12" t="s">
        <v>24</v>
      </c>
      <c r="B21" s="13">
        <v>35473</v>
      </c>
      <c r="C21" s="13">
        <v>46453</v>
      </c>
      <c r="D21" s="13">
        <v>51288</v>
      </c>
      <c r="E21" s="13">
        <v>27024</v>
      </c>
      <c r="F21" s="13">
        <v>59481</v>
      </c>
      <c r="G21" s="13">
        <v>83705</v>
      </c>
      <c r="H21" s="13">
        <v>25365</v>
      </c>
      <c r="I21" s="13">
        <v>5645</v>
      </c>
      <c r="J21" s="13">
        <v>19160</v>
      </c>
      <c r="K21" s="11">
        <f t="shared" si="2"/>
        <v>353594</v>
      </c>
      <c r="L21" s="55"/>
    </row>
    <row r="22" spans="1:12" ht="17.25" customHeight="1">
      <c r="A22" s="12" t="s">
        <v>25</v>
      </c>
      <c r="B22" s="13">
        <v>23014</v>
      </c>
      <c r="C22" s="13">
        <v>23432</v>
      </c>
      <c r="D22" s="13">
        <v>29076</v>
      </c>
      <c r="E22" s="13">
        <v>14292</v>
      </c>
      <c r="F22" s="13">
        <v>38193</v>
      </c>
      <c r="G22" s="13">
        <v>68653</v>
      </c>
      <c r="H22" s="13">
        <v>16470</v>
      </c>
      <c r="I22" s="13">
        <v>2443</v>
      </c>
      <c r="J22" s="13">
        <v>11599</v>
      </c>
      <c r="K22" s="11">
        <f t="shared" si="2"/>
        <v>227172</v>
      </c>
      <c r="L22" s="55"/>
    </row>
    <row r="23" spans="1:12" ht="17.25" customHeight="1">
      <c r="A23" s="12" t="s">
        <v>26</v>
      </c>
      <c r="B23" s="13">
        <v>857</v>
      </c>
      <c r="C23" s="13">
        <v>1081</v>
      </c>
      <c r="D23" s="13">
        <v>958</v>
      </c>
      <c r="E23" s="13">
        <v>565</v>
      </c>
      <c r="F23" s="13">
        <v>1265</v>
      </c>
      <c r="G23" s="13">
        <v>1798</v>
      </c>
      <c r="H23" s="13">
        <v>529</v>
      </c>
      <c r="I23" s="13">
        <v>107</v>
      </c>
      <c r="J23" s="13">
        <v>386</v>
      </c>
      <c r="K23" s="11">
        <f t="shared" si="2"/>
        <v>7546</v>
      </c>
    </row>
    <row r="24" spans="1:12" ht="17.25" customHeight="1">
      <c r="A24" s="16" t="s">
        <v>27</v>
      </c>
      <c r="B24" s="13">
        <v>15556</v>
      </c>
      <c r="C24" s="13">
        <v>22976</v>
      </c>
      <c r="D24" s="13">
        <v>28321</v>
      </c>
      <c r="E24" s="13">
        <v>14689</v>
      </c>
      <c r="F24" s="13">
        <v>21465</v>
      </c>
      <c r="G24" s="13">
        <v>21930</v>
      </c>
      <c r="H24" s="13">
        <v>8542</v>
      </c>
      <c r="I24" s="13">
        <v>3861</v>
      </c>
      <c r="J24" s="13">
        <v>14380</v>
      </c>
      <c r="K24" s="11">
        <f t="shared" si="2"/>
        <v>151720</v>
      </c>
    </row>
    <row r="25" spans="1:12" ht="17.25" customHeight="1">
      <c r="A25" s="12" t="s">
        <v>28</v>
      </c>
      <c r="B25" s="13">
        <v>9956</v>
      </c>
      <c r="C25" s="13">
        <v>14705</v>
      </c>
      <c r="D25" s="13">
        <v>18125</v>
      </c>
      <c r="E25" s="13">
        <v>9401</v>
      </c>
      <c r="F25" s="13">
        <v>13738</v>
      </c>
      <c r="G25" s="13">
        <v>14035</v>
      </c>
      <c r="H25" s="13">
        <v>5467</v>
      </c>
      <c r="I25" s="13">
        <v>2471</v>
      </c>
      <c r="J25" s="13">
        <v>9203</v>
      </c>
      <c r="K25" s="11">
        <f t="shared" si="2"/>
        <v>97101</v>
      </c>
      <c r="L25" s="55"/>
    </row>
    <row r="26" spans="1:12" ht="17.25" customHeight="1">
      <c r="A26" s="12" t="s">
        <v>29</v>
      </c>
      <c r="B26" s="13">
        <v>5600</v>
      </c>
      <c r="C26" s="13">
        <v>8271</v>
      </c>
      <c r="D26" s="13">
        <v>10196</v>
      </c>
      <c r="E26" s="13">
        <v>5288</v>
      </c>
      <c r="F26" s="13">
        <v>7727</v>
      </c>
      <c r="G26" s="13">
        <v>7895</v>
      </c>
      <c r="H26" s="13">
        <v>3075</v>
      </c>
      <c r="I26" s="13">
        <v>1390</v>
      </c>
      <c r="J26" s="13">
        <v>5177</v>
      </c>
      <c r="K26" s="11">
        <f t="shared" si="2"/>
        <v>54619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794</v>
      </c>
      <c r="I27" s="11">
        <v>0</v>
      </c>
      <c r="J27" s="11">
        <v>0</v>
      </c>
      <c r="K27" s="11">
        <f t="shared" si="2"/>
        <v>794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 t="shared" ref="B29:J29" si="7">SUM(B30:B33)</f>
        <v>2.2709000000000001</v>
      </c>
      <c r="C29" s="34">
        <f t="shared" si="7"/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27056.97</v>
      </c>
      <c r="I35" s="20">
        <v>0</v>
      </c>
      <c r="J35" s="20">
        <v>0</v>
      </c>
      <c r="K35" s="24">
        <f>SUM(B35:J35)</f>
        <v>27056.97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5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 t="shared" si="8"/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 t="shared" ref="B47:J47" si="9">+B48+B56</f>
        <v>415542.59</v>
      </c>
      <c r="C47" s="23">
        <f t="shared" si="9"/>
        <v>625746.81000000006</v>
      </c>
      <c r="D47" s="23">
        <f t="shared" si="9"/>
        <v>766017.8</v>
      </c>
      <c r="E47" s="23">
        <f t="shared" si="9"/>
        <v>356235.96</v>
      </c>
      <c r="F47" s="23">
        <f t="shared" si="9"/>
        <v>636162.69999999995</v>
      </c>
      <c r="G47" s="23">
        <f t="shared" si="9"/>
        <v>791020.14</v>
      </c>
      <c r="H47" s="23">
        <f t="shared" si="9"/>
        <v>356875.73</v>
      </c>
      <c r="I47" s="23">
        <f t="shared" si="9"/>
        <v>108072.77</v>
      </c>
      <c r="J47" s="23">
        <f t="shared" si="9"/>
        <v>268627.99</v>
      </c>
      <c r="K47" s="23">
        <f t="shared" ref="K47:K56" si="10">SUM(B47:J47)</f>
        <v>4324302.49</v>
      </c>
    </row>
    <row r="48" spans="1:11" ht="17.25" customHeight="1">
      <c r="A48" s="16" t="s">
        <v>48</v>
      </c>
      <c r="B48" s="24">
        <f t="shared" ref="B48:J48" si="11">SUM(B49:B55)</f>
        <v>400532.26</v>
      </c>
      <c r="C48" s="24">
        <f t="shared" si="11"/>
        <v>605738.92000000004</v>
      </c>
      <c r="D48" s="24">
        <f t="shared" si="11"/>
        <v>745754.89</v>
      </c>
      <c r="E48" s="24">
        <f t="shared" si="11"/>
        <v>337349.44</v>
      </c>
      <c r="F48" s="24">
        <f t="shared" si="11"/>
        <v>617368.82999999996</v>
      </c>
      <c r="G48" s="24">
        <f t="shared" si="11"/>
        <v>766079.18</v>
      </c>
      <c r="H48" s="24">
        <f t="shared" si="11"/>
        <v>341425.87</v>
      </c>
      <c r="I48" s="24">
        <f t="shared" si="11"/>
        <v>108072.77</v>
      </c>
      <c r="J48" s="24">
        <f t="shared" si="11"/>
        <v>257041.08</v>
      </c>
      <c r="K48" s="24">
        <f t="shared" si="10"/>
        <v>4179363.24</v>
      </c>
    </row>
    <row r="49" spans="1:11" ht="17.25" customHeight="1">
      <c r="A49" s="36" t="s">
        <v>49</v>
      </c>
      <c r="B49" s="24">
        <f t="shared" ref="B49:J49" si="12">ROUND(B30*B7,2)</f>
        <v>400532.26</v>
      </c>
      <c r="C49" s="24">
        <f t="shared" si="12"/>
        <v>604395.54</v>
      </c>
      <c r="D49" s="24">
        <f t="shared" si="12"/>
        <v>745754.89</v>
      </c>
      <c r="E49" s="24">
        <f t="shared" si="12"/>
        <v>337349.44</v>
      </c>
      <c r="F49" s="24">
        <f t="shared" si="12"/>
        <v>617368.82999999996</v>
      </c>
      <c r="G49" s="24">
        <f t="shared" si="12"/>
        <v>766079.18</v>
      </c>
      <c r="H49" s="24">
        <f t="shared" si="12"/>
        <v>314368.90000000002</v>
      </c>
      <c r="I49" s="24">
        <f t="shared" si="12"/>
        <v>108072.77</v>
      </c>
      <c r="J49" s="24">
        <f t="shared" si="12"/>
        <v>257041.08</v>
      </c>
      <c r="K49" s="24">
        <f t="shared" si="10"/>
        <v>4150962.89</v>
      </c>
    </row>
    <row r="50" spans="1:11" ht="17.25" customHeight="1">
      <c r="A50" s="36" t="s">
        <v>50</v>
      </c>
      <c r="B50" s="20">
        <v>0</v>
      </c>
      <c r="C50" s="24">
        <f>ROUND(C31*C7,2)</f>
        <v>1343.38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0"/>
        <v>1343.38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0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27056.97</v>
      </c>
      <c r="I53" s="33">
        <f>+I35</f>
        <v>0</v>
      </c>
      <c r="J53" s="33">
        <f>+J35</f>
        <v>0</v>
      </c>
      <c r="K53" s="24">
        <f t="shared" si="10"/>
        <v>27056.97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0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0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18793.87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0"/>
        <v>144939.25000000003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-72264</v>
      </c>
      <c r="C60" s="37">
        <f t="shared" si="13"/>
        <v>-104506.18</v>
      </c>
      <c r="D60" s="37">
        <f t="shared" si="13"/>
        <v>-106553.75</v>
      </c>
      <c r="E60" s="37">
        <f t="shared" si="13"/>
        <v>-59364.06</v>
      </c>
      <c r="F60" s="37">
        <f t="shared" si="13"/>
        <v>-84493.43</v>
      </c>
      <c r="G60" s="37">
        <f t="shared" si="13"/>
        <v>-91559.61</v>
      </c>
      <c r="H60" s="37">
        <f t="shared" si="13"/>
        <v>-59283</v>
      </c>
      <c r="I60" s="37">
        <f t="shared" si="13"/>
        <v>-91202.32</v>
      </c>
      <c r="J60" s="37">
        <f t="shared" si="13"/>
        <v>-195893.44</v>
      </c>
      <c r="K60" s="37">
        <f>SUM(B60:J60)</f>
        <v>-865119.79</v>
      </c>
    </row>
    <row r="61" spans="1:11" ht="18.75" customHeight="1">
      <c r="A61" s="16" t="s">
        <v>83</v>
      </c>
      <c r="B61" s="37">
        <f t="shared" ref="B61:J61" si="14">B62+B63+B64+B65+B66+B67</f>
        <v>-72264</v>
      </c>
      <c r="C61" s="37">
        <f t="shared" si="14"/>
        <v>-104310</v>
      </c>
      <c r="D61" s="37">
        <f t="shared" si="14"/>
        <v>-105348</v>
      </c>
      <c r="E61" s="37">
        <f t="shared" si="14"/>
        <v>-54924</v>
      </c>
      <c r="F61" s="37">
        <f t="shared" si="14"/>
        <v>-84072</v>
      </c>
      <c r="G61" s="37">
        <f t="shared" si="14"/>
        <v>-91536</v>
      </c>
      <c r="H61" s="37">
        <f t="shared" si="14"/>
        <v>-59283</v>
      </c>
      <c r="I61" s="37">
        <f t="shared" si="14"/>
        <v>-11859</v>
      </c>
      <c r="J61" s="37">
        <f t="shared" si="14"/>
        <v>-38085</v>
      </c>
      <c r="K61" s="37">
        <f>SUM(B61:J61)</f>
        <v>-621681</v>
      </c>
    </row>
    <row r="62" spans="1:11" ht="18.75" customHeight="1">
      <c r="A62" s="12" t="s">
        <v>84</v>
      </c>
      <c r="B62" s="37">
        <f t="shared" ref="B62:J62" si="15">-ROUND(B9*$D$3,2)</f>
        <v>-72264</v>
      </c>
      <c r="C62" s="37">
        <f t="shared" si="15"/>
        <v>-104310</v>
      </c>
      <c r="D62" s="37">
        <f t="shared" si="15"/>
        <v>-105348</v>
      </c>
      <c r="E62" s="37">
        <f t="shared" si="15"/>
        <v>-54924</v>
      </c>
      <c r="F62" s="37">
        <f t="shared" si="15"/>
        <v>-84072</v>
      </c>
      <c r="G62" s="37">
        <f t="shared" si="15"/>
        <v>-91536</v>
      </c>
      <c r="H62" s="37">
        <f t="shared" si="15"/>
        <v>-59283</v>
      </c>
      <c r="I62" s="37">
        <f t="shared" si="15"/>
        <v>-11859</v>
      </c>
      <c r="J62" s="37">
        <f t="shared" si="15"/>
        <v>-38085</v>
      </c>
      <c r="K62" s="37">
        <f>SUM(B62:J62)</f>
        <v>-621681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20">
        <v>0</v>
      </c>
      <c r="C68" s="37">
        <f t="shared" ref="C68:J68" si="16">SUM(C69:C92)</f>
        <v>-196.18</v>
      </c>
      <c r="D68" s="37">
        <f t="shared" si="16"/>
        <v>-1205.75</v>
      </c>
      <c r="E68" s="37">
        <f t="shared" si="16"/>
        <v>-4440.0600000000004</v>
      </c>
      <c r="F68" s="37">
        <f t="shared" si="16"/>
        <v>-421.43</v>
      </c>
      <c r="G68" s="37">
        <f t="shared" si="16"/>
        <v>-23.61</v>
      </c>
      <c r="H68" s="37">
        <f t="shared" si="16"/>
        <v>0</v>
      </c>
      <c r="I68" s="37">
        <f t="shared" si="16"/>
        <v>-79343.320000000007</v>
      </c>
      <c r="J68" s="37">
        <f t="shared" si="16"/>
        <v>-157808.44</v>
      </c>
      <c r="K68" s="37">
        <f>SUM(B68:J68)</f>
        <v>-243438.79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>SUM(B69:J69)</f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>SUM(B70:J70)</f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>SUM(B71:J71)</f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</row>
    <row r="73" spans="1:11" ht="18.75" customHeight="1">
      <c r="A73" s="36" t="s">
        <v>67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>SUM(B74:J74)</f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ref="K76:K90" si="17">SUM(B76:J76)</f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7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7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7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7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49">
        <v>-76000</v>
      </c>
      <c r="J81" s="49">
        <v>-152000</v>
      </c>
      <c r="K81" s="49">
        <f t="shared" si="17"/>
        <v>-228000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7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7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7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7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7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7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7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7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7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-2956.76</v>
      </c>
      <c r="F92" s="20">
        <v>0</v>
      </c>
      <c r="G92" s="20">
        <v>0</v>
      </c>
      <c r="H92" s="20">
        <v>0</v>
      </c>
      <c r="I92" s="50">
        <v>-1361.72</v>
      </c>
      <c r="J92" s="50">
        <v>-4808.4399999999996</v>
      </c>
      <c r="K92" s="50">
        <f>SUM(B92:J92)</f>
        <v>-9126.92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99" si="18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8"/>
        <v>0</v>
      </c>
      <c r="L95" s="57"/>
    </row>
    <row r="96" spans="1:12" ht="18.75" customHeight="1">
      <c r="A96" s="16" t="s">
        <v>92</v>
      </c>
      <c r="B96" s="25">
        <f t="shared" ref="B96:J96" si="19">+B97+B98</f>
        <v>343278.59</v>
      </c>
      <c r="C96" s="25">
        <f t="shared" si="19"/>
        <v>521240.63000000006</v>
      </c>
      <c r="D96" s="25">
        <f t="shared" si="19"/>
        <v>659464.05000000005</v>
      </c>
      <c r="E96" s="25">
        <f t="shared" si="19"/>
        <v>296871.90000000002</v>
      </c>
      <c r="F96" s="25">
        <f t="shared" si="19"/>
        <v>551669.2699999999</v>
      </c>
      <c r="G96" s="25">
        <f t="shared" si="19"/>
        <v>699460.53</v>
      </c>
      <c r="H96" s="25">
        <f t="shared" si="19"/>
        <v>297592.73</v>
      </c>
      <c r="I96" s="25">
        <f t="shared" si="19"/>
        <v>16870.449999999997</v>
      </c>
      <c r="J96" s="25">
        <f t="shared" si="19"/>
        <v>72734.549999999988</v>
      </c>
      <c r="K96" s="50">
        <f t="shared" si="18"/>
        <v>3459182.6999999997</v>
      </c>
      <c r="L96" s="57"/>
    </row>
    <row r="97" spans="1:12" ht="18.75" customHeight="1">
      <c r="A97" s="16" t="s">
        <v>91</v>
      </c>
      <c r="B97" s="25">
        <f t="shared" ref="B97:J97" si="20">+B48+B61+B68+B93</f>
        <v>328268.26</v>
      </c>
      <c r="C97" s="25">
        <f t="shared" si="20"/>
        <v>501232.74000000005</v>
      </c>
      <c r="D97" s="25">
        <f t="shared" si="20"/>
        <v>639201.14</v>
      </c>
      <c r="E97" s="25">
        <f t="shared" si="20"/>
        <v>277985.38</v>
      </c>
      <c r="F97" s="25">
        <f t="shared" si="20"/>
        <v>532875.39999999991</v>
      </c>
      <c r="G97" s="25">
        <f t="shared" si="20"/>
        <v>674519.57000000007</v>
      </c>
      <c r="H97" s="25">
        <f t="shared" si="20"/>
        <v>282142.87</v>
      </c>
      <c r="I97" s="25">
        <f t="shared" si="20"/>
        <v>16870.449999999997</v>
      </c>
      <c r="J97" s="25">
        <f t="shared" si="20"/>
        <v>61147.639999999985</v>
      </c>
      <c r="K97" s="50">
        <f t="shared" si="18"/>
        <v>3314243.4500000007</v>
      </c>
      <c r="L97" s="57"/>
    </row>
    <row r="98" spans="1:12" ht="18" customHeight="1">
      <c r="A98" s="16" t="s">
        <v>95</v>
      </c>
      <c r="B98" s="25">
        <f t="shared" ref="B98:J98" si="21">IF(+B56+B94+B99&lt;0,0,(B56+B94+B99))</f>
        <v>15010.33</v>
      </c>
      <c r="C98" s="25">
        <f t="shared" si="21"/>
        <v>20007.89</v>
      </c>
      <c r="D98" s="25">
        <f t="shared" si="21"/>
        <v>20262.91</v>
      </c>
      <c r="E98" s="25">
        <f t="shared" si="21"/>
        <v>18886.52</v>
      </c>
      <c r="F98" s="25">
        <f t="shared" si="21"/>
        <v>18793.87</v>
      </c>
      <c r="G98" s="25">
        <f t="shared" si="21"/>
        <v>24940.959999999999</v>
      </c>
      <c r="H98" s="25">
        <f t="shared" si="21"/>
        <v>15449.86</v>
      </c>
      <c r="I98" s="20">
        <f t="shared" si="21"/>
        <v>0</v>
      </c>
      <c r="J98" s="25">
        <f t="shared" si="21"/>
        <v>11586.91</v>
      </c>
      <c r="K98" s="50">
        <f t="shared" si="18"/>
        <v>144939.25000000003</v>
      </c>
    </row>
    <row r="99" spans="1:12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18"/>
        <v>0</v>
      </c>
    </row>
    <row r="100" spans="1:12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2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2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2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2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3459182.7199999997</v>
      </c>
    </row>
    <row r="105" spans="1:12" ht="18.75" customHeight="1">
      <c r="A105" s="27" t="s">
        <v>79</v>
      </c>
      <c r="B105" s="28">
        <v>42017.5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ref="K105:K122" si="22">SUM(B105:J105)</f>
        <v>42017.5</v>
      </c>
    </row>
    <row r="106" spans="1:12" ht="18.75" customHeight="1">
      <c r="A106" s="27" t="s">
        <v>80</v>
      </c>
      <c r="B106" s="28">
        <v>301261.09000000003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2"/>
        <v>301261.09000000003</v>
      </c>
    </row>
    <row r="107" spans="1:12" ht="18.75" customHeight="1">
      <c r="A107" s="27" t="s">
        <v>81</v>
      </c>
      <c r="B107" s="42">
        <v>0</v>
      </c>
      <c r="C107" s="28">
        <f>+C96</f>
        <v>521240.63000000006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521240.63000000006</v>
      </c>
    </row>
    <row r="108" spans="1:12" ht="18.75" customHeight="1">
      <c r="A108" s="27" t="s">
        <v>82</v>
      </c>
      <c r="B108" s="42">
        <v>0</v>
      </c>
      <c r="C108" s="42">
        <v>0</v>
      </c>
      <c r="D108" s="28">
        <f>+D96</f>
        <v>659464.05000000005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659464.05000000005</v>
      </c>
    </row>
    <row r="109" spans="1:12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296871.90000000002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296871.90000000002</v>
      </c>
    </row>
    <row r="110" spans="1:12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67971.289999999994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67971.289999999994</v>
      </c>
    </row>
    <row r="111" spans="1:12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94028.21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94028.21</v>
      </c>
    </row>
    <row r="112" spans="1:12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134589.5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134589.5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255080.28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255080.28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193106.44</v>
      </c>
      <c r="H114" s="42">
        <v>0</v>
      </c>
      <c r="I114" s="42">
        <v>0</v>
      </c>
      <c r="J114" s="42">
        <v>0</v>
      </c>
      <c r="K114" s="43">
        <f t="shared" si="22"/>
        <v>193106.44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21265.08</v>
      </c>
      <c r="H115" s="42">
        <v>0</v>
      </c>
      <c r="I115" s="42">
        <v>0</v>
      </c>
      <c r="J115" s="42">
        <v>0</v>
      </c>
      <c r="K115" s="43">
        <f t="shared" si="22"/>
        <v>21265.08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118563.41</v>
      </c>
      <c r="H116" s="42">
        <v>0</v>
      </c>
      <c r="I116" s="42">
        <v>0</v>
      </c>
      <c r="J116" s="42">
        <v>0</v>
      </c>
      <c r="K116" s="43">
        <f t="shared" si="22"/>
        <v>118563.41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97652.69</v>
      </c>
      <c r="H117" s="42">
        <v>0</v>
      </c>
      <c r="I117" s="42">
        <v>0</v>
      </c>
      <c r="J117" s="42">
        <v>0</v>
      </c>
      <c r="K117" s="43">
        <f t="shared" si="22"/>
        <v>97652.69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268872.92</v>
      </c>
      <c r="H118" s="42">
        <v>0</v>
      </c>
      <c r="I118" s="42">
        <v>0</v>
      </c>
      <c r="J118" s="42">
        <v>0</v>
      </c>
      <c r="K118" s="43">
        <f t="shared" si="22"/>
        <v>268872.92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109042.46</v>
      </c>
      <c r="I119" s="42">
        <v>0</v>
      </c>
      <c r="J119" s="42">
        <v>0</v>
      </c>
      <c r="K119" s="43">
        <f t="shared" si="22"/>
        <v>109042.46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188550.27</v>
      </c>
      <c r="I120" s="42">
        <v>0</v>
      </c>
      <c r="J120" s="42">
        <v>0</v>
      </c>
      <c r="K120" s="43">
        <f t="shared" si="22"/>
        <v>188550.27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16870.45</v>
      </c>
      <c r="J121" s="42">
        <v>0</v>
      </c>
      <c r="K121" s="43">
        <f t="shared" si="22"/>
        <v>16870.45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72734.55</v>
      </c>
      <c r="K122" s="46">
        <f t="shared" si="22"/>
        <v>72734.55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opLeftCell="A109" zoomScaleNormal="100" zoomScaleSheetLayoutView="70" workbookViewId="0">
      <selection activeCell="A109" sqref="A109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3" ht="21">
      <c r="A2" s="68" t="s">
        <v>131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9" t="s">
        <v>15</v>
      </c>
      <c r="B4" s="70" t="s">
        <v>118</v>
      </c>
      <c r="C4" s="71"/>
      <c r="D4" s="71"/>
      <c r="E4" s="71"/>
      <c r="F4" s="71"/>
      <c r="G4" s="71"/>
      <c r="H4" s="71"/>
      <c r="I4" s="71"/>
      <c r="J4" s="72"/>
      <c r="K4" s="73" t="s">
        <v>16</v>
      </c>
    </row>
    <row r="5" spans="1:13" ht="38.25">
      <c r="A5" s="69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4" t="s">
        <v>117</v>
      </c>
      <c r="J5" s="74" t="s">
        <v>116</v>
      </c>
      <c r="K5" s="69"/>
    </row>
    <row r="6" spans="1:13" ht="18.75" customHeight="1">
      <c r="A6" s="6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5"/>
      <c r="J6" s="75"/>
      <c r="K6" s="69"/>
    </row>
    <row r="7" spans="1:13" ht="17.25" customHeight="1">
      <c r="A7" s="8" t="s">
        <v>30</v>
      </c>
      <c r="B7" s="9">
        <f t="shared" ref="B7:K7" si="0">+B8+B20+B24+B27</f>
        <v>571664</v>
      </c>
      <c r="C7" s="9">
        <f t="shared" si="0"/>
        <v>752674</v>
      </c>
      <c r="D7" s="9">
        <f t="shared" si="0"/>
        <v>750186</v>
      </c>
      <c r="E7" s="9">
        <f t="shared" si="0"/>
        <v>529713</v>
      </c>
      <c r="F7" s="9">
        <f t="shared" si="0"/>
        <v>753168</v>
      </c>
      <c r="G7" s="9">
        <f t="shared" si="0"/>
        <v>1137762</v>
      </c>
      <c r="H7" s="9">
        <f t="shared" si="0"/>
        <v>540772</v>
      </c>
      <c r="I7" s="9">
        <f t="shared" si="0"/>
        <v>116468</v>
      </c>
      <c r="J7" s="9">
        <f t="shared" si="0"/>
        <v>278984</v>
      </c>
      <c r="K7" s="9">
        <f t="shared" si="0"/>
        <v>5431391</v>
      </c>
      <c r="L7" s="55"/>
    </row>
    <row r="8" spans="1:13" ht="17.25" customHeight="1">
      <c r="A8" s="10" t="s">
        <v>125</v>
      </c>
      <c r="B8" s="11">
        <f t="shared" ref="B8:J8" si="1">B9+B12+B16</f>
        <v>340481</v>
      </c>
      <c r="C8" s="11">
        <f t="shared" si="1"/>
        <v>457803</v>
      </c>
      <c r="D8" s="11">
        <f t="shared" si="1"/>
        <v>428376</v>
      </c>
      <c r="E8" s="11">
        <f t="shared" si="1"/>
        <v>314154</v>
      </c>
      <c r="F8" s="11">
        <f t="shared" si="1"/>
        <v>422152</v>
      </c>
      <c r="G8" s="11">
        <f t="shared" si="1"/>
        <v>620733</v>
      </c>
      <c r="H8" s="11">
        <f t="shared" si="1"/>
        <v>335149</v>
      </c>
      <c r="I8" s="11">
        <f t="shared" si="1"/>
        <v>62701</v>
      </c>
      <c r="J8" s="11">
        <f t="shared" si="1"/>
        <v>155972</v>
      </c>
      <c r="K8" s="11">
        <f t="shared" ref="K8:K27" si="2">SUM(B8:J8)</f>
        <v>3137521</v>
      </c>
    </row>
    <row r="9" spans="1:13" ht="17.25" customHeight="1">
      <c r="A9" s="15" t="s">
        <v>17</v>
      </c>
      <c r="B9" s="13">
        <f t="shared" ref="B9:J9" si="3">+B10+B11</f>
        <v>60211</v>
      </c>
      <c r="C9" s="13">
        <f t="shared" si="3"/>
        <v>82057</v>
      </c>
      <c r="D9" s="13">
        <f t="shared" si="3"/>
        <v>72755</v>
      </c>
      <c r="E9" s="13">
        <f t="shared" si="3"/>
        <v>52881</v>
      </c>
      <c r="F9" s="13">
        <f t="shared" si="3"/>
        <v>66179</v>
      </c>
      <c r="G9" s="13">
        <f t="shared" si="3"/>
        <v>76338</v>
      </c>
      <c r="H9" s="13">
        <f t="shared" si="3"/>
        <v>68930</v>
      </c>
      <c r="I9" s="13">
        <f t="shared" si="3"/>
        <v>12799</v>
      </c>
      <c r="J9" s="13">
        <f t="shared" si="3"/>
        <v>23721</v>
      </c>
      <c r="K9" s="11">
        <f t="shared" si="2"/>
        <v>515871</v>
      </c>
    </row>
    <row r="10" spans="1:13" ht="17.25" customHeight="1">
      <c r="A10" s="31" t="s">
        <v>18</v>
      </c>
      <c r="B10" s="13">
        <v>60211</v>
      </c>
      <c r="C10" s="13">
        <v>82057</v>
      </c>
      <c r="D10" s="13">
        <v>72755</v>
      </c>
      <c r="E10" s="13">
        <v>52881</v>
      </c>
      <c r="F10" s="13">
        <v>66179</v>
      </c>
      <c r="G10" s="13">
        <v>76338</v>
      </c>
      <c r="H10" s="13">
        <v>68930</v>
      </c>
      <c r="I10" s="13">
        <v>12799</v>
      </c>
      <c r="J10" s="13">
        <v>23721</v>
      </c>
      <c r="K10" s="11">
        <f t="shared" si="2"/>
        <v>515871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 t="shared" si="2"/>
        <v>0</v>
      </c>
    </row>
    <row r="12" spans="1:13" ht="17.25" customHeight="1">
      <c r="A12" s="15" t="s">
        <v>31</v>
      </c>
      <c r="B12" s="17">
        <f t="shared" ref="B12:J12" si="4">SUM(B13:B15)</f>
        <v>278313</v>
      </c>
      <c r="C12" s="17">
        <f t="shared" si="4"/>
        <v>372878</v>
      </c>
      <c r="D12" s="17">
        <f t="shared" si="4"/>
        <v>353306</v>
      </c>
      <c r="E12" s="17">
        <f t="shared" si="4"/>
        <v>259323</v>
      </c>
      <c r="F12" s="17">
        <f t="shared" si="4"/>
        <v>353448</v>
      </c>
      <c r="G12" s="17">
        <f t="shared" si="4"/>
        <v>540410</v>
      </c>
      <c r="H12" s="17">
        <f t="shared" si="4"/>
        <v>264138</v>
      </c>
      <c r="I12" s="17">
        <f t="shared" si="4"/>
        <v>49379</v>
      </c>
      <c r="J12" s="17">
        <f t="shared" si="4"/>
        <v>131426</v>
      </c>
      <c r="K12" s="11">
        <f t="shared" si="2"/>
        <v>2602621</v>
      </c>
    </row>
    <row r="13" spans="1:13" ht="17.25" customHeight="1">
      <c r="A13" s="14" t="s">
        <v>20</v>
      </c>
      <c r="B13" s="13">
        <v>139863</v>
      </c>
      <c r="C13" s="13">
        <v>201421</v>
      </c>
      <c r="D13" s="13">
        <v>196542</v>
      </c>
      <c r="E13" s="13">
        <v>138921</v>
      </c>
      <c r="F13" s="13">
        <v>189407</v>
      </c>
      <c r="G13" s="13">
        <v>277343</v>
      </c>
      <c r="H13" s="13">
        <v>132531</v>
      </c>
      <c r="I13" s="13">
        <v>28897</v>
      </c>
      <c r="J13" s="13">
        <v>72379</v>
      </c>
      <c r="K13" s="11">
        <f t="shared" si="2"/>
        <v>1377304</v>
      </c>
      <c r="L13" s="55"/>
      <c r="M13" s="56"/>
    </row>
    <row r="14" spans="1:13" ht="17.25" customHeight="1">
      <c r="A14" s="14" t="s">
        <v>21</v>
      </c>
      <c r="B14" s="13">
        <v>130532</v>
      </c>
      <c r="C14" s="13">
        <v>159891</v>
      </c>
      <c r="D14" s="13">
        <v>146657</v>
      </c>
      <c r="E14" s="13">
        <v>113223</v>
      </c>
      <c r="F14" s="13">
        <v>154523</v>
      </c>
      <c r="G14" s="13">
        <v>251170</v>
      </c>
      <c r="H14" s="13">
        <v>123050</v>
      </c>
      <c r="I14" s="13">
        <v>18636</v>
      </c>
      <c r="J14" s="13">
        <v>55393</v>
      </c>
      <c r="K14" s="11">
        <f t="shared" si="2"/>
        <v>1153075</v>
      </c>
      <c r="L14" s="55"/>
    </row>
    <row r="15" spans="1:13" ht="17.25" customHeight="1">
      <c r="A15" s="14" t="s">
        <v>22</v>
      </c>
      <c r="B15" s="13">
        <v>7918</v>
      </c>
      <c r="C15" s="13">
        <v>11566</v>
      </c>
      <c r="D15" s="13">
        <v>10107</v>
      </c>
      <c r="E15" s="13">
        <v>7179</v>
      </c>
      <c r="F15" s="13">
        <v>9518</v>
      </c>
      <c r="G15" s="13">
        <v>11897</v>
      </c>
      <c r="H15" s="13">
        <v>8557</v>
      </c>
      <c r="I15" s="13">
        <v>1846</v>
      </c>
      <c r="J15" s="13">
        <v>3654</v>
      </c>
      <c r="K15" s="11">
        <f t="shared" si="2"/>
        <v>72242</v>
      </c>
    </row>
    <row r="16" spans="1:13" ht="17.25" customHeight="1">
      <c r="A16" s="15" t="s">
        <v>121</v>
      </c>
      <c r="B16" s="13">
        <f t="shared" ref="B16:J16" si="5">B17+B18+B19</f>
        <v>1957</v>
      </c>
      <c r="C16" s="13">
        <f t="shared" si="5"/>
        <v>2868</v>
      </c>
      <c r="D16" s="13">
        <f t="shared" si="5"/>
        <v>2315</v>
      </c>
      <c r="E16" s="13">
        <f t="shared" si="5"/>
        <v>1950</v>
      </c>
      <c r="F16" s="13">
        <f t="shared" si="5"/>
        <v>2525</v>
      </c>
      <c r="G16" s="13">
        <f t="shared" si="5"/>
        <v>3985</v>
      </c>
      <c r="H16" s="13">
        <f t="shared" si="5"/>
        <v>2081</v>
      </c>
      <c r="I16" s="13">
        <f t="shared" si="5"/>
        <v>523</v>
      </c>
      <c r="J16" s="13">
        <f t="shared" si="5"/>
        <v>825</v>
      </c>
      <c r="K16" s="11">
        <f t="shared" si="2"/>
        <v>19029</v>
      </c>
    </row>
    <row r="17" spans="1:12" ht="17.25" customHeight="1">
      <c r="A17" s="14" t="s">
        <v>122</v>
      </c>
      <c r="B17" s="13">
        <v>1943</v>
      </c>
      <c r="C17" s="13">
        <v>2787</v>
      </c>
      <c r="D17" s="13">
        <v>2272</v>
      </c>
      <c r="E17" s="13">
        <v>1889</v>
      </c>
      <c r="F17" s="13">
        <v>2479</v>
      </c>
      <c r="G17" s="13">
        <v>3903</v>
      </c>
      <c r="H17" s="13">
        <v>2044</v>
      </c>
      <c r="I17" s="13">
        <v>519</v>
      </c>
      <c r="J17" s="13">
        <v>814</v>
      </c>
      <c r="K17" s="11">
        <f t="shared" si="2"/>
        <v>18650</v>
      </c>
    </row>
    <row r="18" spans="1:12" ht="17.25" customHeight="1">
      <c r="A18" s="14" t="s">
        <v>123</v>
      </c>
      <c r="B18" s="13">
        <v>14</v>
      </c>
      <c r="C18" s="13">
        <v>81</v>
      </c>
      <c r="D18" s="13">
        <v>43</v>
      </c>
      <c r="E18" s="13">
        <v>61</v>
      </c>
      <c r="F18" s="13">
        <v>46</v>
      </c>
      <c r="G18" s="13">
        <v>82</v>
      </c>
      <c r="H18" s="13">
        <v>37</v>
      </c>
      <c r="I18" s="13">
        <v>4</v>
      </c>
      <c r="J18" s="13">
        <v>11</v>
      </c>
      <c r="K18" s="11">
        <f t="shared" si="2"/>
        <v>379</v>
      </c>
    </row>
    <row r="19" spans="1:12" ht="17.25" customHeight="1">
      <c r="A19" s="14" t="s">
        <v>124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1">
        <f>SUM(B19:I19)</f>
        <v>0</v>
      </c>
      <c r="K19" s="11">
        <f t="shared" si="2"/>
        <v>0</v>
      </c>
    </row>
    <row r="20" spans="1:12" ht="17.25" customHeight="1">
      <c r="A20" s="16" t="s">
        <v>23</v>
      </c>
      <c r="B20" s="11">
        <f t="shared" ref="B20:J20" si="6">+B21+B22+B23</f>
        <v>190660</v>
      </c>
      <c r="C20" s="11">
        <f t="shared" si="6"/>
        <v>230372</v>
      </c>
      <c r="D20" s="11">
        <f t="shared" si="6"/>
        <v>246362</v>
      </c>
      <c r="E20" s="11">
        <f t="shared" si="6"/>
        <v>167959</v>
      </c>
      <c r="F20" s="11">
        <f t="shared" si="6"/>
        <v>270937</v>
      </c>
      <c r="G20" s="11">
        <f t="shared" si="6"/>
        <v>453939</v>
      </c>
      <c r="H20" s="11">
        <f t="shared" si="6"/>
        <v>166585</v>
      </c>
      <c r="I20" s="11">
        <f t="shared" si="6"/>
        <v>39970</v>
      </c>
      <c r="J20" s="11">
        <f t="shared" si="6"/>
        <v>90434</v>
      </c>
      <c r="K20" s="11">
        <f t="shared" si="2"/>
        <v>1857218</v>
      </c>
    </row>
    <row r="21" spans="1:12" ht="17.25" customHeight="1">
      <c r="A21" s="12" t="s">
        <v>24</v>
      </c>
      <c r="B21" s="13">
        <v>108247</v>
      </c>
      <c r="C21" s="13">
        <v>143702</v>
      </c>
      <c r="D21" s="13">
        <v>155597</v>
      </c>
      <c r="E21" s="13">
        <v>102369</v>
      </c>
      <c r="F21" s="13">
        <v>164079</v>
      </c>
      <c r="G21" s="13">
        <v>259882</v>
      </c>
      <c r="H21" s="13">
        <v>101260</v>
      </c>
      <c r="I21" s="13">
        <v>26159</v>
      </c>
      <c r="J21" s="13">
        <v>56083</v>
      </c>
      <c r="K21" s="11">
        <f t="shared" si="2"/>
        <v>1117378</v>
      </c>
      <c r="L21" s="55"/>
    </row>
    <row r="22" spans="1:12" ht="17.25" customHeight="1">
      <c r="A22" s="12" t="s">
        <v>25</v>
      </c>
      <c r="B22" s="13">
        <v>78145</v>
      </c>
      <c r="C22" s="13">
        <v>81411</v>
      </c>
      <c r="D22" s="13">
        <v>85276</v>
      </c>
      <c r="E22" s="13">
        <v>62121</v>
      </c>
      <c r="F22" s="13">
        <v>101468</v>
      </c>
      <c r="G22" s="13">
        <v>186062</v>
      </c>
      <c r="H22" s="13">
        <v>61617</v>
      </c>
      <c r="I22" s="13">
        <v>12848</v>
      </c>
      <c r="J22" s="13">
        <v>32312</v>
      </c>
      <c r="K22" s="11">
        <f t="shared" si="2"/>
        <v>701260</v>
      </c>
      <c r="L22" s="55"/>
    </row>
    <row r="23" spans="1:12" ht="17.25" customHeight="1">
      <c r="A23" s="12" t="s">
        <v>26</v>
      </c>
      <c r="B23" s="13">
        <v>4268</v>
      </c>
      <c r="C23" s="13">
        <v>5259</v>
      </c>
      <c r="D23" s="13">
        <v>5489</v>
      </c>
      <c r="E23" s="13">
        <v>3469</v>
      </c>
      <c r="F23" s="13">
        <v>5390</v>
      </c>
      <c r="G23" s="13">
        <v>7995</v>
      </c>
      <c r="H23" s="13">
        <v>3708</v>
      </c>
      <c r="I23" s="13">
        <v>963</v>
      </c>
      <c r="J23" s="13">
        <v>2039</v>
      </c>
      <c r="K23" s="11">
        <f t="shared" si="2"/>
        <v>38580</v>
      </c>
    </row>
    <row r="24" spans="1:12" ht="17.25" customHeight="1">
      <c r="A24" s="16" t="s">
        <v>27</v>
      </c>
      <c r="B24" s="13">
        <v>40523</v>
      </c>
      <c r="C24" s="13">
        <v>64499</v>
      </c>
      <c r="D24" s="13">
        <v>75448</v>
      </c>
      <c r="E24" s="13">
        <v>47600</v>
      </c>
      <c r="F24" s="13">
        <v>60079</v>
      </c>
      <c r="G24" s="13">
        <v>63090</v>
      </c>
      <c r="H24" s="13">
        <v>32318</v>
      </c>
      <c r="I24" s="13">
        <v>13797</v>
      </c>
      <c r="J24" s="13">
        <v>32578</v>
      </c>
      <c r="K24" s="11">
        <f t="shared" si="2"/>
        <v>429932</v>
      </c>
    </row>
    <row r="25" spans="1:12" ht="17.25" customHeight="1">
      <c r="A25" s="12" t="s">
        <v>28</v>
      </c>
      <c r="B25" s="13">
        <v>25935</v>
      </c>
      <c r="C25" s="13">
        <v>41279</v>
      </c>
      <c r="D25" s="13">
        <v>48287</v>
      </c>
      <c r="E25" s="13">
        <v>30464</v>
      </c>
      <c r="F25" s="13">
        <v>38451</v>
      </c>
      <c r="G25" s="13">
        <v>40378</v>
      </c>
      <c r="H25" s="13">
        <v>20684</v>
      </c>
      <c r="I25" s="13">
        <v>8830</v>
      </c>
      <c r="J25" s="13">
        <v>20850</v>
      </c>
      <c r="K25" s="11">
        <f t="shared" si="2"/>
        <v>275158</v>
      </c>
      <c r="L25" s="55"/>
    </row>
    <row r="26" spans="1:12" ht="17.25" customHeight="1">
      <c r="A26" s="12" t="s">
        <v>29</v>
      </c>
      <c r="B26" s="13">
        <v>14588</v>
      </c>
      <c r="C26" s="13">
        <v>23220</v>
      </c>
      <c r="D26" s="13">
        <v>27161</v>
      </c>
      <c r="E26" s="13">
        <v>17136</v>
      </c>
      <c r="F26" s="13">
        <v>21628</v>
      </c>
      <c r="G26" s="13">
        <v>22712</v>
      </c>
      <c r="H26" s="13">
        <v>11634</v>
      </c>
      <c r="I26" s="13">
        <v>4967</v>
      </c>
      <c r="J26" s="13">
        <v>11728</v>
      </c>
      <c r="K26" s="11">
        <f t="shared" si="2"/>
        <v>154774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6720</v>
      </c>
      <c r="I27" s="11">
        <v>0</v>
      </c>
      <c r="J27" s="11">
        <v>0</v>
      </c>
      <c r="K27" s="11">
        <f t="shared" si="2"/>
        <v>6720</v>
      </c>
    </row>
    <row r="28" spans="1:12" ht="15.75" customHeight="1">
      <c r="A28" s="2"/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9"/>
    </row>
    <row r="29" spans="1:12" ht="17.25" customHeight="1">
      <c r="A29" s="2" t="s">
        <v>33</v>
      </c>
      <c r="B29" s="34">
        <f t="shared" ref="B29:J29" si="7">SUM(B30:B33)</f>
        <v>2.2709000000000001</v>
      </c>
      <c r="C29" s="34">
        <f t="shared" si="7"/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12983.9</v>
      </c>
      <c r="I35" s="20">
        <v>0</v>
      </c>
      <c r="J35" s="20">
        <v>0</v>
      </c>
      <c r="K35" s="24">
        <f>SUM(B35:J35)</f>
        <v>12983.9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5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 t="shared" si="8"/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 t="shared" ref="B47:J47" si="9">+B48+B56</f>
        <v>1313202.1100000001</v>
      </c>
      <c r="C47" s="23">
        <f t="shared" si="9"/>
        <v>1969542.17</v>
      </c>
      <c r="D47" s="23">
        <f t="shared" si="9"/>
        <v>2227760.23</v>
      </c>
      <c r="E47" s="23">
        <f t="shared" si="9"/>
        <v>1332574.76</v>
      </c>
      <c r="F47" s="23">
        <f t="shared" si="9"/>
        <v>1832121.1500000001</v>
      </c>
      <c r="G47" s="23">
        <f t="shared" si="9"/>
        <v>2381359.84</v>
      </c>
      <c r="H47" s="23">
        <f t="shared" si="9"/>
        <v>1312659.1100000001</v>
      </c>
      <c r="I47" s="23">
        <f t="shared" si="9"/>
        <v>490970.85</v>
      </c>
      <c r="J47" s="23">
        <f t="shared" si="9"/>
        <v>708907.42</v>
      </c>
      <c r="K47" s="23">
        <f t="shared" ref="K47:K56" si="10">SUM(B47:J47)</f>
        <v>13569097.639999999</v>
      </c>
    </row>
    <row r="48" spans="1:11" ht="17.25" customHeight="1">
      <c r="A48" s="16" t="s">
        <v>48</v>
      </c>
      <c r="B48" s="24">
        <f t="shared" ref="B48:J48" si="11">SUM(B49:B55)</f>
        <v>1298191.78</v>
      </c>
      <c r="C48" s="24">
        <f t="shared" si="11"/>
        <v>1949534.28</v>
      </c>
      <c r="D48" s="24">
        <f t="shared" si="11"/>
        <v>2207497.3199999998</v>
      </c>
      <c r="E48" s="24">
        <f t="shared" si="11"/>
        <v>1313688.24</v>
      </c>
      <c r="F48" s="24">
        <f t="shared" si="11"/>
        <v>1813327.28</v>
      </c>
      <c r="G48" s="24">
        <f t="shared" si="11"/>
        <v>2356418.88</v>
      </c>
      <c r="H48" s="24">
        <f t="shared" si="11"/>
        <v>1297209.25</v>
      </c>
      <c r="I48" s="24">
        <f t="shared" si="11"/>
        <v>490970.85</v>
      </c>
      <c r="J48" s="24">
        <f t="shared" si="11"/>
        <v>697320.51</v>
      </c>
      <c r="K48" s="24">
        <f t="shared" si="10"/>
        <v>13424158.390000001</v>
      </c>
    </row>
    <row r="49" spans="1:11" ht="17.25" customHeight="1">
      <c r="A49" s="36" t="s">
        <v>49</v>
      </c>
      <c r="B49" s="24">
        <f t="shared" ref="B49:J49" si="12">ROUND(B30*B7,2)</f>
        <v>1298191.78</v>
      </c>
      <c r="C49" s="24">
        <f t="shared" si="12"/>
        <v>1945210.69</v>
      </c>
      <c r="D49" s="24">
        <f t="shared" si="12"/>
        <v>2207497.3199999998</v>
      </c>
      <c r="E49" s="24">
        <f t="shared" si="12"/>
        <v>1313688.24</v>
      </c>
      <c r="F49" s="24">
        <f t="shared" si="12"/>
        <v>1813327.28</v>
      </c>
      <c r="G49" s="24">
        <f t="shared" si="12"/>
        <v>2356418.88</v>
      </c>
      <c r="H49" s="24">
        <f t="shared" si="12"/>
        <v>1284225.3500000001</v>
      </c>
      <c r="I49" s="24">
        <f t="shared" si="12"/>
        <v>490970.85</v>
      </c>
      <c r="J49" s="24">
        <f t="shared" si="12"/>
        <v>697320.51</v>
      </c>
      <c r="K49" s="24">
        <f t="shared" si="10"/>
        <v>13406850.899999997</v>
      </c>
    </row>
    <row r="50" spans="1:11" ht="17.25" customHeight="1">
      <c r="A50" s="36" t="s">
        <v>50</v>
      </c>
      <c r="B50" s="20">
        <v>0</v>
      </c>
      <c r="C50" s="24">
        <f>ROUND(C31*C7,2)</f>
        <v>4323.59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0"/>
        <v>4323.59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0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12983.9</v>
      </c>
      <c r="I53" s="33">
        <f>+I35</f>
        <v>0</v>
      </c>
      <c r="J53" s="33">
        <f>+J35</f>
        <v>0</v>
      </c>
      <c r="K53" s="24">
        <f t="shared" si="10"/>
        <v>12983.9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0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0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18793.87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0"/>
        <v>144939.25000000003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-261482.61000000002</v>
      </c>
      <c r="C60" s="37">
        <f t="shared" si="13"/>
        <v>-275219.76</v>
      </c>
      <c r="D60" s="37">
        <f t="shared" si="13"/>
        <v>-265207.86</v>
      </c>
      <c r="E60" s="37">
        <f t="shared" si="13"/>
        <v>-301293.90999999997</v>
      </c>
      <c r="F60" s="37">
        <f t="shared" si="13"/>
        <v>-298487.86</v>
      </c>
      <c r="G60" s="37">
        <f t="shared" si="13"/>
        <v>-335136.47000000003</v>
      </c>
      <c r="H60" s="37">
        <f t="shared" si="13"/>
        <v>-221408.6</v>
      </c>
      <c r="I60" s="37">
        <f t="shared" si="13"/>
        <v>-81703.94</v>
      </c>
      <c r="J60" s="37">
        <f t="shared" si="13"/>
        <v>-95447.15</v>
      </c>
      <c r="K60" s="37">
        <f>SUM(B60:J60)</f>
        <v>-2135388.1600000001</v>
      </c>
    </row>
    <row r="61" spans="1:11" ht="18.75" customHeight="1">
      <c r="A61" s="16" t="s">
        <v>83</v>
      </c>
      <c r="B61" s="37">
        <f t="shared" ref="B61:J61" si="14">B62+B63+B64+B65+B66+B67</f>
        <v>-246668.1</v>
      </c>
      <c r="C61" s="37">
        <f t="shared" si="14"/>
        <v>-253517.67</v>
      </c>
      <c r="D61" s="37">
        <f t="shared" si="14"/>
        <v>-243671.72</v>
      </c>
      <c r="E61" s="37">
        <f t="shared" si="14"/>
        <v>-274493.33999999997</v>
      </c>
      <c r="F61" s="37">
        <f t="shared" si="14"/>
        <v>-278474.5</v>
      </c>
      <c r="G61" s="37">
        <f t="shared" si="14"/>
        <v>-305257.77</v>
      </c>
      <c r="H61" s="37">
        <f t="shared" si="14"/>
        <v>-206790</v>
      </c>
      <c r="I61" s="37">
        <f t="shared" si="14"/>
        <v>-38397</v>
      </c>
      <c r="J61" s="37">
        <f t="shared" si="14"/>
        <v>-71163</v>
      </c>
      <c r="K61" s="37">
        <f>SUM(B61:J61)</f>
        <v>-1918433.1</v>
      </c>
    </row>
    <row r="62" spans="1:11" ht="18.75" customHeight="1">
      <c r="A62" s="12" t="s">
        <v>84</v>
      </c>
      <c r="B62" s="37">
        <f t="shared" ref="B62:J62" si="15">-ROUND(B9*$D$3,2)</f>
        <v>-180633</v>
      </c>
      <c r="C62" s="37">
        <f t="shared" si="15"/>
        <v>-246171</v>
      </c>
      <c r="D62" s="37">
        <f t="shared" si="15"/>
        <v>-218265</v>
      </c>
      <c r="E62" s="37">
        <f t="shared" si="15"/>
        <v>-158643</v>
      </c>
      <c r="F62" s="37">
        <f t="shared" si="15"/>
        <v>-198537</v>
      </c>
      <c r="G62" s="37">
        <f t="shared" si="15"/>
        <v>-229014</v>
      </c>
      <c r="H62" s="37">
        <f t="shared" si="15"/>
        <v>-206790</v>
      </c>
      <c r="I62" s="37">
        <f t="shared" si="15"/>
        <v>-38397</v>
      </c>
      <c r="J62" s="37">
        <f t="shared" si="15"/>
        <v>-71163</v>
      </c>
      <c r="K62" s="37">
        <f>SUM(B62:J62)</f>
        <v>-1547613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f>SUM(B63:J63)</f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49">
        <v>-66035.100000000006</v>
      </c>
      <c r="C66" s="49">
        <v>-7346.67</v>
      </c>
      <c r="D66" s="49">
        <v>-25406.720000000001</v>
      </c>
      <c r="E66" s="49">
        <v>-115850.34</v>
      </c>
      <c r="F66" s="49">
        <v>-79937.5</v>
      </c>
      <c r="G66" s="49">
        <v>-76243.77</v>
      </c>
      <c r="H66" s="20">
        <v>0</v>
      </c>
      <c r="I66" s="20">
        <v>0</v>
      </c>
      <c r="J66" s="20">
        <v>0</v>
      </c>
      <c r="K66" s="37">
        <f>SUM(B66:J66)</f>
        <v>-370820.10000000003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6">SUM(B69:B92)</f>
        <v>-14814.51</v>
      </c>
      <c r="C68" s="37">
        <f t="shared" si="16"/>
        <v>-21702.09</v>
      </c>
      <c r="D68" s="37">
        <f t="shared" si="16"/>
        <v>-21536.14</v>
      </c>
      <c r="E68" s="37">
        <f t="shared" si="16"/>
        <v>-26800.57</v>
      </c>
      <c r="F68" s="37">
        <f t="shared" si="16"/>
        <v>-20013.36</v>
      </c>
      <c r="G68" s="37">
        <f t="shared" si="16"/>
        <v>-29878.7</v>
      </c>
      <c r="H68" s="37">
        <f t="shared" si="16"/>
        <v>-14618.6</v>
      </c>
      <c r="I68" s="37">
        <f t="shared" si="16"/>
        <v>-43306.94</v>
      </c>
      <c r="J68" s="37">
        <f t="shared" si="16"/>
        <v>-24284.15</v>
      </c>
      <c r="K68" s="37">
        <f t="shared" ref="K68:K74" si="17">SUM(B68:J68)</f>
        <v>-216955.06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7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7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7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7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7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7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ref="K76:K90" si="18">SUM(B76:J76)</f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8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8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8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8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8"/>
        <v>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8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8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8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8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8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8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8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8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8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-11060.37</v>
      </c>
      <c r="F92" s="20">
        <v>0</v>
      </c>
      <c r="G92" s="20">
        <v>0</v>
      </c>
      <c r="H92" s="20">
        <v>0</v>
      </c>
      <c r="I92" s="50">
        <v>-6186.23</v>
      </c>
      <c r="J92" s="50">
        <v>-12689.44</v>
      </c>
      <c r="K92" s="50">
        <f>SUM(B92:J92)</f>
        <v>-29936.04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99" si="19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9"/>
        <v>0</v>
      </c>
      <c r="L95" s="57"/>
    </row>
    <row r="96" spans="1:12" ht="18.75" customHeight="1">
      <c r="A96" s="16" t="s">
        <v>92</v>
      </c>
      <c r="B96" s="25">
        <f t="shared" ref="B96:J96" si="20">+B97+B98</f>
        <v>1051719.5</v>
      </c>
      <c r="C96" s="25">
        <f t="shared" si="20"/>
        <v>1694322.41</v>
      </c>
      <c r="D96" s="25">
        <f t="shared" si="20"/>
        <v>1962552.3699999999</v>
      </c>
      <c r="E96" s="25">
        <f t="shared" si="20"/>
        <v>1031280.8500000001</v>
      </c>
      <c r="F96" s="25">
        <f t="shared" si="20"/>
        <v>1533633.29</v>
      </c>
      <c r="G96" s="25">
        <f t="shared" si="20"/>
        <v>2046223.3699999999</v>
      </c>
      <c r="H96" s="25">
        <f t="shared" si="20"/>
        <v>1091250.51</v>
      </c>
      <c r="I96" s="25">
        <f t="shared" si="20"/>
        <v>409266.91</v>
      </c>
      <c r="J96" s="25">
        <f t="shared" si="20"/>
        <v>613460.27</v>
      </c>
      <c r="K96" s="50">
        <f t="shared" si="19"/>
        <v>11433709.48</v>
      </c>
      <c r="L96" s="57"/>
    </row>
    <row r="97" spans="1:12" ht="18.75" customHeight="1">
      <c r="A97" s="16" t="s">
        <v>91</v>
      </c>
      <c r="B97" s="25">
        <f t="shared" ref="B97:J97" si="21">+B48+B61+B68+B93</f>
        <v>1036709.1699999999</v>
      </c>
      <c r="C97" s="25">
        <f t="shared" si="21"/>
        <v>1674314.52</v>
      </c>
      <c r="D97" s="25">
        <f t="shared" si="21"/>
        <v>1942289.46</v>
      </c>
      <c r="E97" s="25">
        <f t="shared" si="21"/>
        <v>1012394.3300000001</v>
      </c>
      <c r="F97" s="25">
        <f t="shared" si="21"/>
        <v>1514839.42</v>
      </c>
      <c r="G97" s="25">
        <f t="shared" si="21"/>
        <v>2021282.41</v>
      </c>
      <c r="H97" s="25">
        <f t="shared" si="21"/>
        <v>1075800.6499999999</v>
      </c>
      <c r="I97" s="25">
        <f t="shared" si="21"/>
        <v>409266.91</v>
      </c>
      <c r="J97" s="25">
        <f t="shared" si="21"/>
        <v>601873.36</v>
      </c>
      <c r="K97" s="50">
        <f t="shared" si="19"/>
        <v>11288770.23</v>
      </c>
      <c r="L97" s="57"/>
    </row>
    <row r="98" spans="1:12" ht="18" customHeight="1">
      <c r="A98" s="16" t="s">
        <v>95</v>
      </c>
      <c r="B98" s="25">
        <f t="shared" ref="B98:J98" si="22">IF(+B56+B94+B99&lt;0,0,(B56+B94+B99))</f>
        <v>15010.33</v>
      </c>
      <c r="C98" s="25">
        <f t="shared" si="22"/>
        <v>20007.89</v>
      </c>
      <c r="D98" s="25">
        <f t="shared" si="22"/>
        <v>20262.91</v>
      </c>
      <c r="E98" s="25">
        <f t="shared" si="22"/>
        <v>18886.52</v>
      </c>
      <c r="F98" s="25">
        <f t="shared" si="22"/>
        <v>18793.87</v>
      </c>
      <c r="G98" s="25">
        <f t="shared" si="22"/>
        <v>24940.959999999999</v>
      </c>
      <c r="H98" s="25">
        <f t="shared" si="22"/>
        <v>15449.86</v>
      </c>
      <c r="I98" s="20">
        <f t="shared" si="22"/>
        <v>0</v>
      </c>
      <c r="J98" s="25">
        <f t="shared" si="22"/>
        <v>11586.91</v>
      </c>
      <c r="K98" s="50">
        <f t="shared" si="19"/>
        <v>144939.25000000003</v>
      </c>
    </row>
    <row r="99" spans="1:12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19"/>
        <v>0</v>
      </c>
    </row>
    <row r="100" spans="1:12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2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2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2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2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11433709.469999999</v>
      </c>
    </row>
    <row r="105" spans="1:12" ht="18.75" customHeight="1">
      <c r="A105" s="27" t="s">
        <v>79</v>
      </c>
      <c r="B105" s="28">
        <v>134672.73000000001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ref="K105:K122" si="23">SUM(B105:J105)</f>
        <v>134672.73000000001</v>
      </c>
    </row>
    <row r="106" spans="1:12" ht="18.75" customHeight="1">
      <c r="A106" s="27" t="s">
        <v>80</v>
      </c>
      <c r="B106" s="28">
        <v>917046.77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3"/>
        <v>917046.77</v>
      </c>
    </row>
    <row r="107" spans="1:12" ht="18.75" customHeight="1">
      <c r="A107" s="27" t="s">
        <v>81</v>
      </c>
      <c r="B107" s="42">
        <v>0</v>
      </c>
      <c r="C107" s="28">
        <f>+C96</f>
        <v>1694322.41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3"/>
        <v>1694322.41</v>
      </c>
    </row>
    <row r="108" spans="1:12" ht="18.75" customHeight="1">
      <c r="A108" s="27" t="s">
        <v>82</v>
      </c>
      <c r="B108" s="42">
        <v>0</v>
      </c>
      <c r="C108" s="42">
        <v>0</v>
      </c>
      <c r="D108" s="28">
        <f>+D96</f>
        <v>1962552.3699999999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3"/>
        <v>1962552.3699999999</v>
      </c>
    </row>
    <row r="109" spans="1:12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1031280.8500000001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3"/>
        <v>1031280.8500000001</v>
      </c>
    </row>
    <row r="110" spans="1:12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188949.26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3"/>
        <v>188949.26</v>
      </c>
    </row>
    <row r="111" spans="1:12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261711.14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3"/>
        <v>261711.14</v>
      </c>
    </row>
    <row r="112" spans="1:12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395618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3"/>
        <v>395618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687354.89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3"/>
        <v>687354.89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564809.49</v>
      </c>
      <c r="H114" s="42">
        <v>0</v>
      </c>
      <c r="I114" s="42">
        <v>0</v>
      </c>
      <c r="J114" s="42">
        <v>0</v>
      </c>
      <c r="K114" s="43">
        <f t="shared" si="23"/>
        <v>564809.49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48197.84</v>
      </c>
      <c r="H115" s="42">
        <v>0</v>
      </c>
      <c r="I115" s="42">
        <v>0</v>
      </c>
      <c r="J115" s="42">
        <v>0</v>
      </c>
      <c r="K115" s="43">
        <f t="shared" si="23"/>
        <v>48197.84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336136.96000000002</v>
      </c>
      <c r="H116" s="42">
        <v>0</v>
      </c>
      <c r="I116" s="42">
        <v>0</v>
      </c>
      <c r="J116" s="42">
        <v>0</v>
      </c>
      <c r="K116" s="43">
        <f t="shared" si="23"/>
        <v>336136.96000000002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301695.15999999997</v>
      </c>
      <c r="H117" s="42">
        <v>0</v>
      </c>
      <c r="I117" s="42">
        <v>0</v>
      </c>
      <c r="J117" s="42">
        <v>0</v>
      </c>
      <c r="K117" s="43">
        <f t="shared" si="23"/>
        <v>301695.15999999997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795383.91</v>
      </c>
      <c r="H118" s="42">
        <v>0</v>
      </c>
      <c r="I118" s="42">
        <v>0</v>
      </c>
      <c r="J118" s="42">
        <v>0</v>
      </c>
      <c r="K118" s="43">
        <f t="shared" si="23"/>
        <v>795383.91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401679.64</v>
      </c>
      <c r="I119" s="42">
        <v>0</v>
      </c>
      <c r="J119" s="42">
        <v>0</v>
      </c>
      <c r="K119" s="43">
        <f t="shared" si="23"/>
        <v>401679.64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689570.87</v>
      </c>
      <c r="I120" s="42">
        <v>0</v>
      </c>
      <c r="J120" s="42">
        <v>0</v>
      </c>
      <c r="K120" s="43">
        <f t="shared" si="23"/>
        <v>689570.87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409266.91</v>
      </c>
      <c r="J121" s="42">
        <v>0</v>
      </c>
      <c r="K121" s="43">
        <f t="shared" si="23"/>
        <v>409266.91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613460.27</v>
      </c>
      <c r="K122" s="46">
        <f t="shared" si="23"/>
        <v>613460.27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7"/>
  <sheetViews>
    <sheetView showGridLines="0" topLeftCell="A109" zoomScaleNormal="100" zoomScaleSheetLayoutView="70" workbookViewId="0">
      <selection activeCell="A123" sqref="A123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3" ht="21">
      <c r="A2" s="68" t="s">
        <v>127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9" t="s">
        <v>15</v>
      </c>
      <c r="B4" s="70" t="s">
        <v>118</v>
      </c>
      <c r="C4" s="71"/>
      <c r="D4" s="71"/>
      <c r="E4" s="71"/>
      <c r="F4" s="71"/>
      <c r="G4" s="71"/>
      <c r="H4" s="71"/>
      <c r="I4" s="71"/>
      <c r="J4" s="72"/>
      <c r="K4" s="73" t="s">
        <v>16</v>
      </c>
    </row>
    <row r="5" spans="1:13" ht="38.25">
      <c r="A5" s="69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4" t="s">
        <v>117</v>
      </c>
      <c r="J5" s="74" t="s">
        <v>116</v>
      </c>
      <c r="K5" s="69"/>
    </row>
    <row r="6" spans="1:13" ht="18.75" customHeight="1">
      <c r="A6" s="6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5"/>
      <c r="J6" s="75"/>
      <c r="K6" s="69"/>
    </row>
    <row r="7" spans="1:13" ht="17.25" customHeight="1">
      <c r="A7" s="8" t="s">
        <v>30</v>
      </c>
      <c r="B7" s="9">
        <f t="shared" ref="B7:K7" si="0">+B8+B20+B24+B27</f>
        <v>604711</v>
      </c>
      <c r="C7" s="9">
        <f t="shared" si="0"/>
        <v>789332</v>
      </c>
      <c r="D7" s="9">
        <f t="shared" si="0"/>
        <v>824260</v>
      </c>
      <c r="E7" s="9">
        <f t="shared" si="0"/>
        <v>550635</v>
      </c>
      <c r="F7" s="9">
        <f t="shared" si="0"/>
        <v>777898</v>
      </c>
      <c r="G7" s="9">
        <f t="shared" si="0"/>
        <v>1183469</v>
      </c>
      <c r="H7" s="9">
        <f t="shared" si="0"/>
        <v>568436</v>
      </c>
      <c r="I7" s="9">
        <f t="shared" si="0"/>
        <v>136335</v>
      </c>
      <c r="J7" s="9">
        <f t="shared" si="0"/>
        <v>282533</v>
      </c>
      <c r="K7" s="9">
        <f t="shared" si="0"/>
        <v>5717609</v>
      </c>
      <c r="L7" s="55"/>
    </row>
    <row r="8" spans="1:13" ht="17.25" customHeight="1">
      <c r="A8" s="10" t="s">
        <v>125</v>
      </c>
      <c r="B8" s="11">
        <f>B9+B12+B16</f>
        <v>359009</v>
      </c>
      <c r="C8" s="11">
        <f t="shared" ref="C8:J8" si="1">C9+C12+C16</f>
        <v>477754</v>
      </c>
      <c r="D8" s="11">
        <f t="shared" si="1"/>
        <v>466256</v>
      </c>
      <c r="E8" s="11">
        <f t="shared" si="1"/>
        <v>324247</v>
      </c>
      <c r="F8" s="11">
        <f t="shared" si="1"/>
        <v>435878</v>
      </c>
      <c r="G8" s="11">
        <f t="shared" si="1"/>
        <v>639578</v>
      </c>
      <c r="H8" s="11">
        <f t="shared" si="1"/>
        <v>352502</v>
      </c>
      <c r="I8" s="11">
        <f t="shared" si="1"/>
        <v>75036</v>
      </c>
      <c r="J8" s="11">
        <f t="shared" si="1"/>
        <v>156903</v>
      </c>
      <c r="K8" s="11">
        <f>SUM(B8:J8)</f>
        <v>3287163</v>
      </c>
    </row>
    <row r="9" spans="1:13" ht="17.25" customHeight="1">
      <c r="A9" s="15" t="s">
        <v>17</v>
      </c>
      <c r="B9" s="13">
        <f>+B10+B11</f>
        <v>58116</v>
      </c>
      <c r="C9" s="13">
        <f t="shared" ref="C9:J9" si="2">+C10+C11</f>
        <v>77637</v>
      </c>
      <c r="D9" s="13">
        <f t="shared" si="2"/>
        <v>70879</v>
      </c>
      <c r="E9" s="13">
        <f t="shared" si="2"/>
        <v>50780</v>
      </c>
      <c r="F9" s="13">
        <f t="shared" si="2"/>
        <v>62353</v>
      </c>
      <c r="G9" s="13">
        <f t="shared" si="2"/>
        <v>70994</v>
      </c>
      <c r="H9" s="13">
        <f t="shared" si="2"/>
        <v>67378</v>
      </c>
      <c r="I9" s="13">
        <f t="shared" si="2"/>
        <v>13533</v>
      </c>
      <c r="J9" s="13">
        <f t="shared" si="2"/>
        <v>21923</v>
      </c>
      <c r="K9" s="11">
        <f>SUM(B9:J9)</f>
        <v>493593</v>
      </c>
    </row>
    <row r="10" spans="1:13" ht="17.25" customHeight="1">
      <c r="A10" s="31" t="s">
        <v>18</v>
      </c>
      <c r="B10" s="13">
        <v>58116</v>
      </c>
      <c r="C10" s="13">
        <v>77637</v>
      </c>
      <c r="D10" s="13">
        <v>70879</v>
      </c>
      <c r="E10" s="13">
        <v>50780</v>
      </c>
      <c r="F10" s="13">
        <v>62353</v>
      </c>
      <c r="G10" s="13">
        <v>70994</v>
      </c>
      <c r="H10" s="13">
        <v>67378</v>
      </c>
      <c r="I10" s="13">
        <v>13533</v>
      </c>
      <c r="J10" s="13">
        <v>21923</v>
      </c>
      <c r="K10" s="11">
        <f>SUM(B10:J10)</f>
        <v>493593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298750</v>
      </c>
      <c r="C12" s="17">
        <f t="shared" si="3"/>
        <v>396998</v>
      </c>
      <c r="D12" s="17">
        <f t="shared" si="3"/>
        <v>392790</v>
      </c>
      <c r="E12" s="17">
        <f t="shared" si="3"/>
        <v>271337</v>
      </c>
      <c r="F12" s="17">
        <f t="shared" si="3"/>
        <v>370708</v>
      </c>
      <c r="G12" s="17">
        <f t="shared" si="3"/>
        <v>564255</v>
      </c>
      <c r="H12" s="17">
        <f t="shared" si="3"/>
        <v>282846</v>
      </c>
      <c r="I12" s="17">
        <f t="shared" si="3"/>
        <v>60875</v>
      </c>
      <c r="J12" s="17">
        <f t="shared" si="3"/>
        <v>134060</v>
      </c>
      <c r="K12" s="11">
        <f t="shared" ref="K12:K27" si="4">SUM(B12:J12)</f>
        <v>2772619</v>
      </c>
    </row>
    <row r="13" spans="1:13" ht="17.25" customHeight="1">
      <c r="A13" s="14" t="s">
        <v>20</v>
      </c>
      <c r="B13" s="13">
        <v>148793</v>
      </c>
      <c r="C13" s="13">
        <v>213507</v>
      </c>
      <c r="D13" s="13">
        <v>215225</v>
      </c>
      <c r="E13" s="13">
        <v>144493</v>
      </c>
      <c r="F13" s="13">
        <v>197457</v>
      </c>
      <c r="G13" s="13">
        <v>288096</v>
      </c>
      <c r="H13" s="13">
        <v>140969</v>
      </c>
      <c r="I13" s="13">
        <v>34510</v>
      </c>
      <c r="J13" s="13">
        <v>73730</v>
      </c>
      <c r="K13" s="11">
        <f t="shared" si="4"/>
        <v>1456780</v>
      </c>
      <c r="L13" s="55"/>
      <c r="M13" s="56"/>
    </row>
    <row r="14" spans="1:13" ht="17.25" customHeight="1">
      <c r="A14" s="14" t="s">
        <v>21</v>
      </c>
      <c r="B14" s="13">
        <v>140719</v>
      </c>
      <c r="C14" s="13">
        <v>170139</v>
      </c>
      <c r="D14" s="13">
        <v>165410</v>
      </c>
      <c r="E14" s="13">
        <v>118490</v>
      </c>
      <c r="F14" s="13">
        <v>162434</v>
      </c>
      <c r="G14" s="13">
        <v>262564</v>
      </c>
      <c r="H14" s="13">
        <v>132008</v>
      </c>
      <c r="I14" s="13">
        <v>23951</v>
      </c>
      <c r="J14" s="13">
        <v>56067</v>
      </c>
      <c r="K14" s="11">
        <f t="shared" si="4"/>
        <v>1231782</v>
      </c>
      <c r="L14" s="55"/>
    </row>
    <row r="15" spans="1:13" ht="17.25" customHeight="1">
      <c r="A15" s="14" t="s">
        <v>22</v>
      </c>
      <c r="B15" s="13">
        <v>9238</v>
      </c>
      <c r="C15" s="13">
        <v>13352</v>
      </c>
      <c r="D15" s="13">
        <v>12155</v>
      </c>
      <c r="E15" s="13">
        <v>8354</v>
      </c>
      <c r="F15" s="13">
        <v>10817</v>
      </c>
      <c r="G15" s="13">
        <v>13595</v>
      </c>
      <c r="H15" s="13">
        <v>9869</v>
      </c>
      <c r="I15" s="13">
        <v>2414</v>
      </c>
      <c r="J15" s="13">
        <v>4263</v>
      </c>
      <c r="K15" s="11">
        <f t="shared" si="4"/>
        <v>84057</v>
      </c>
    </row>
    <row r="16" spans="1:13" ht="17.25" customHeight="1">
      <c r="A16" s="15" t="s">
        <v>121</v>
      </c>
      <c r="B16" s="13">
        <f>B17+B18+B19</f>
        <v>2143</v>
      </c>
      <c r="C16" s="13">
        <f t="shared" ref="C16:J16" si="5">C17+C18+C19</f>
        <v>3119</v>
      </c>
      <c r="D16" s="13">
        <f t="shared" si="5"/>
        <v>2587</v>
      </c>
      <c r="E16" s="13">
        <f t="shared" si="5"/>
        <v>2130</v>
      </c>
      <c r="F16" s="13">
        <f t="shared" si="5"/>
        <v>2817</v>
      </c>
      <c r="G16" s="13">
        <f t="shared" si="5"/>
        <v>4329</v>
      </c>
      <c r="H16" s="13">
        <f t="shared" si="5"/>
        <v>2278</v>
      </c>
      <c r="I16" s="13">
        <f t="shared" si="5"/>
        <v>628</v>
      </c>
      <c r="J16" s="13">
        <f t="shared" si="5"/>
        <v>920</v>
      </c>
      <c r="K16" s="11">
        <f t="shared" si="4"/>
        <v>20951</v>
      </c>
    </row>
    <row r="17" spans="1:12" ht="17.25" customHeight="1">
      <c r="A17" s="14" t="s">
        <v>122</v>
      </c>
      <c r="B17" s="13">
        <v>2119</v>
      </c>
      <c r="C17" s="13">
        <v>3058</v>
      </c>
      <c r="D17" s="13">
        <v>2520</v>
      </c>
      <c r="E17" s="13">
        <v>2058</v>
      </c>
      <c r="F17" s="13">
        <v>2737</v>
      </c>
      <c r="G17" s="13">
        <v>4222</v>
      </c>
      <c r="H17" s="13">
        <v>2231</v>
      </c>
      <c r="I17" s="13">
        <v>618</v>
      </c>
      <c r="J17" s="13">
        <v>903</v>
      </c>
      <c r="K17" s="11">
        <f t="shared" si="4"/>
        <v>20466</v>
      </c>
    </row>
    <row r="18" spans="1:12" ht="17.25" customHeight="1">
      <c r="A18" s="14" t="s">
        <v>123</v>
      </c>
      <c r="B18" s="13">
        <v>24</v>
      </c>
      <c r="C18" s="13">
        <v>61</v>
      </c>
      <c r="D18" s="13">
        <v>67</v>
      </c>
      <c r="E18" s="13">
        <v>72</v>
      </c>
      <c r="F18" s="13">
        <v>80</v>
      </c>
      <c r="G18" s="13">
        <v>107</v>
      </c>
      <c r="H18" s="13">
        <v>47</v>
      </c>
      <c r="I18" s="13">
        <v>10</v>
      </c>
      <c r="J18" s="13">
        <v>17</v>
      </c>
      <c r="K18" s="11">
        <f t="shared" si="4"/>
        <v>485</v>
      </c>
    </row>
    <row r="19" spans="1:12" ht="17.25" customHeight="1">
      <c r="A19" s="14" t="s">
        <v>124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1">
        <f>SUM(B19:I19)</f>
        <v>0</v>
      </c>
      <c r="K19" s="11">
        <f t="shared" si="4"/>
        <v>0</v>
      </c>
    </row>
    <row r="20" spans="1:12" ht="17.25" customHeight="1">
      <c r="A20" s="16" t="s">
        <v>23</v>
      </c>
      <c r="B20" s="11">
        <f>+B21+B22+B23</f>
        <v>203070</v>
      </c>
      <c r="C20" s="11">
        <f t="shared" ref="C20:J20" si="6">+C21+C22+C23</f>
        <v>244375</v>
      </c>
      <c r="D20" s="11">
        <f t="shared" si="6"/>
        <v>276915</v>
      </c>
      <c r="E20" s="11">
        <f t="shared" si="6"/>
        <v>177831</v>
      </c>
      <c r="F20" s="11">
        <f t="shared" si="6"/>
        <v>281204</v>
      </c>
      <c r="G20" s="11">
        <f t="shared" si="6"/>
        <v>478188</v>
      </c>
      <c r="H20" s="11">
        <f t="shared" si="6"/>
        <v>175792</v>
      </c>
      <c r="I20" s="11">
        <f t="shared" si="6"/>
        <v>45983</v>
      </c>
      <c r="J20" s="11">
        <f t="shared" si="6"/>
        <v>92252</v>
      </c>
      <c r="K20" s="11">
        <f t="shared" si="4"/>
        <v>1975610</v>
      </c>
    </row>
    <row r="21" spans="1:12" ht="17.25" customHeight="1">
      <c r="A21" s="12" t="s">
        <v>24</v>
      </c>
      <c r="B21" s="13">
        <v>114792</v>
      </c>
      <c r="C21" s="13">
        <v>151827</v>
      </c>
      <c r="D21" s="13">
        <v>171016</v>
      </c>
      <c r="E21" s="13">
        <v>107259</v>
      </c>
      <c r="F21" s="13">
        <v>169124</v>
      </c>
      <c r="G21" s="13">
        <v>270972</v>
      </c>
      <c r="H21" s="13">
        <v>105205</v>
      </c>
      <c r="I21" s="13">
        <v>29795</v>
      </c>
      <c r="J21" s="13">
        <v>56581</v>
      </c>
      <c r="K21" s="11">
        <f t="shared" si="4"/>
        <v>1176571</v>
      </c>
      <c r="L21" s="55"/>
    </row>
    <row r="22" spans="1:12" ht="17.25" customHeight="1">
      <c r="A22" s="12" t="s">
        <v>25</v>
      </c>
      <c r="B22" s="13">
        <v>83445</v>
      </c>
      <c r="C22" s="13">
        <v>86596</v>
      </c>
      <c r="D22" s="13">
        <v>99236</v>
      </c>
      <c r="E22" s="13">
        <v>66533</v>
      </c>
      <c r="F22" s="13">
        <v>105964</v>
      </c>
      <c r="G22" s="13">
        <v>198001</v>
      </c>
      <c r="H22" s="13">
        <v>66297</v>
      </c>
      <c r="I22" s="13">
        <v>14945</v>
      </c>
      <c r="J22" s="13">
        <v>33350</v>
      </c>
      <c r="K22" s="11">
        <f t="shared" si="4"/>
        <v>754367</v>
      </c>
      <c r="L22" s="55"/>
    </row>
    <row r="23" spans="1:12" ht="17.25" customHeight="1">
      <c r="A23" s="12" t="s">
        <v>26</v>
      </c>
      <c r="B23" s="13">
        <v>4833</v>
      </c>
      <c r="C23" s="13">
        <v>5952</v>
      </c>
      <c r="D23" s="13">
        <v>6663</v>
      </c>
      <c r="E23" s="13">
        <v>4039</v>
      </c>
      <c r="F23" s="13">
        <v>6116</v>
      </c>
      <c r="G23" s="13">
        <v>9215</v>
      </c>
      <c r="H23" s="13">
        <v>4290</v>
      </c>
      <c r="I23" s="13">
        <v>1243</v>
      </c>
      <c r="J23" s="13">
        <v>2321</v>
      </c>
      <c r="K23" s="11">
        <f t="shared" si="4"/>
        <v>44672</v>
      </c>
    </row>
    <row r="24" spans="1:12" ht="17.25" customHeight="1">
      <c r="A24" s="16" t="s">
        <v>27</v>
      </c>
      <c r="B24" s="13">
        <v>42632</v>
      </c>
      <c r="C24" s="13">
        <v>67203</v>
      </c>
      <c r="D24" s="13">
        <v>81089</v>
      </c>
      <c r="E24" s="13">
        <v>48557</v>
      </c>
      <c r="F24" s="13">
        <v>60816</v>
      </c>
      <c r="G24" s="13">
        <v>65703</v>
      </c>
      <c r="H24" s="13">
        <v>33663</v>
      </c>
      <c r="I24" s="13">
        <v>15316</v>
      </c>
      <c r="J24" s="13">
        <v>33378</v>
      </c>
      <c r="K24" s="11">
        <f t="shared" si="4"/>
        <v>448357</v>
      </c>
    </row>
    <row r="25" spans="1:12" ht="17.25" customHeight="1">
      <c r="A25" s="12" t="s">
        <v>28</v>
      </c>
      <c r="B25" s="13">
        <v>27284</v>
      </c>
      <c r="C25" s="13">
        <v>43010</v>
      </c>
      <c r="D25" s="13">
        <v>51897</v>
      </c>
      <c r="E25" s="13">
        <v>31076</v>
      </c>
      <c r="F25" s="13">
        <v>38922</v>
      </c>
      <c r="G25" s="13">
        <v>42050</v>
      </c>
      <c r="H25" s="13">
        <v>21544</v>
      </c>
      <c r="I25" s="13">
        <v>9802</v>
      </c>
      <c r="J25" s="13">
        <v>21362</v>
      </c>
      <c r="K25" s="11">
        <f t="shared" si="4"/>
        <v>286947</v>
      </c>
      <c r="L25" s="55"/>
    </row>
    <row r="26" spans="1:12" ht="17.25" customHeight="1">
      <c r="A26" s="12" t="s">
        <v>29</v>
      </c>
      <c r="B26" s="13">
        <v>15348</v>
      </c>
      <c r="C26" s="13">
        <v>24193</v>
      </c>
      <c r="D26" s="13">
        <v>29192</v>
      </c>
      <c r="E26" s="13">
        <v>17481</v>
      </c>
      <c r="F26" s="13">
        <v>21894</v>
      </c>
      <c r="G26" s="13">
        <v>23653</v>
      </c>
      <c r="H26" s="13">
        <v>12119</v>
      </c>
      <c r="I26" s="13">
        <v>5514</v>
      </c>
      <c r="J26" s="13">
        <v>12016</v>
      </c>
      <c r="K26" s="11">
        <f t="shared" si="4"/>
        <v>161410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6479</v>
      </c>
      <c r="I27" s="11">
        <v>0</v>
      </c>
      <c r="J27" s="11">
        <v>0</v>
      </c>
      <c r="K27" s="11">
        <f t="shared" si="4"/>
        <v>6479</v>
      </c>
    </row>
    <row r="28" spans="1:12" ht="15.75" customHeight="1">
      <c r="A28" s="2"/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9"/>
    </row>
    <row r="29" spans="1:12" ht="17.25" customHeight="1">
      <c r="A29" s="2" t="s">
        <v>33</v>
      </c>
      <c r="B29" s="34">
        <f>SUM(B30:B33)</f>
        <v>2.2709000000000001</v>
      </c>
      <c r="C29" s="34">
        <f t="shared" ref="C29:J29" si="7">SUM(C30:C33)</f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13556.23</v>
      </c>
      <c r="I35" s="20">
        <v>0</v>
      </c>
      <c r="J35" s="20">
        <v>0</v>
      </c>
      <c r="K35" s="24">
        <f>SUM(B35:J35)</f>
        <v>13556.23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4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>SUM(B45:J45)</f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>+B48+B56</f>
        <v>1388248.54</v>
      </c>
      <c r="C47" s="23">
        <f t="shared" ref="C47:H47" si="9">+C48+C56</f>
        <v>2064491.67</v>
      </c>
      <c r="D47" s="23">
        <f t="shared" si="9"/>
        <v>2445730.39</v>
      </c>
      <c r="E47" s="23">
        <f t="shared" si="9"/>
        <v>1384461.32</v>
      </c>
      <c r="F47" s="23">
        <f t="shared" si="9"/>
        <v>1891661.09</v>
      </c>
      <c r="G47" s="23">
        <f t="shared" si="9"/>
        <v>2476023.61</v>
      </c>
      <c r="H47" s="23">
        <f t="shared" si="9"/>
        <v>1378927.9000000001</v>
      </c>
      <c r="I47" s="23">
        <f>+I48+I56</f>
        <v>574720.18999999994</v>
      </c>
      <c r="J47" s="23">
        <f>+J48+J56</f>
        <v>717778.14</v>
      </c>
      <c r="K47" s="23">
        <f>SUM(B47:J47)</f>
        <v>14322042.85</v>
      </c>
    </row>
    <row r="48" spans="1:11" ht="17.25" customHeight="1">
      <c r="A48" s="16" t="s">
        <v>48</v>
      </c>
      <c r="B48" s="24">
        <f>SUM(B49:B55)</f>
        <v>1373238.21</v>
      </c>
      <c r="C48" s="24">
        <f t="shared" ref="C48:H48" si="10">SUM(C49:C55)</f>
        <v>2044483.78</v>
      </c>
      <c r="D48" s="24">
        <f t="shared" si="10"/>
        <v>2425467.48</v>
      </c>
      <c r="E48" s="24">
        <f t="shared" si="10"/>
        <v>1365574.8</v>
      </c>
      <c r="F48" s="24">
        <f t="shared" si="10"/>
        <v>1872867.22</v>
      </c>
      <c r="G48" s="24">
        <f t="shared" si="10"/>
        <v>2451082.65</v>
      </c>
      <c r="H48" s="24">
        <f t="shared" si="10"/>
        <v>1363478.04</v>
      </c>
      <c r="I48" s="24">
        <f>SUM(I49:I55)</f>
        <v>574720.18999999994</v>
      </c>
      <c r="J48" s="24">
        <f>SUM(J49:J55)</f>
        <v>706191.23</v>
      </c>
      <c r="K48" s="24">
        <f t="shared" ref="K48:K56" si="11">SUM(B48:J48)</f>
        <v>14177103.6</v>
      </c>
    </row>
    <row r="49" spans="1:11" ht="17.25" customHeight="1">
      <c r="A49" s="36" t="s">
        <v>49</v>
      </c>
      <c r="B49" s="24">
        <f t="shared" ref="B49:H49" si="12">ROUND(B30*B7,2)</f>
        <v>1373238.21</v>
      </c>
      <c r="C49" s="24">
        <f t="shared" si="12"/>
        <v>2039949.62</v>
      </c>
      <c r="D49" s="24">
        <f t="shared" si="12"/>
        <v>2425467.48</v>
      </c>
      <c r="E49" s="24">
        <f t="shared" si="12"/>
        <v>1365574.8</v>
      </c>
      <c r="F49" s="24">
        <f t="shared" si="12"/>
        <v>1872867.22</v>
      </c>
      <c r="G49" s="24">
        <f t="shared" si="12"/>
        <v>2451082.65</v>
      </c>
      <c r="H49" s="24">
        <f t="shared" si="12"/>
        <v>1349921.81</v>
      </c>
      <c r="I49" s="24">
        <f>ROUND(I30*I7,2)</f>
        <v>574720.18999999994</v>
      </c>
      <c r="J49" s="24">
        <f>ROUND(J30*J7,2)</f>
        <v>706191.23</v>
      </c>
      <c r="K49" s="24">
        <f t="shared" si="11"/>
        <v>14159013.210000001</v>
      </c>
    </row>
    <row r="50" spans="1:11" ht="17.25" customHeight="1">
      <c r="A50" s="36" t="s">
        <v>50</v>
      </c>
      <c r="B50" s="20">
        <v>0</v>
      </c>
      <c r="C50" s="24">
        <f>ROUND(C31*C7,2)</f>
        <v>4534.16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1"/>
        <v>4534.16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1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1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13556.23</v>
      </c>
      <c r="I53" s="33">
        <f>+I35</f>
        <v>0</v>
      </c>
      <c r="J53" s="33">
        <f>+J35</f>
        <v>0</v>
      </c>
      <c r="K53" s="24">
        <f t="shared" si="11"/>
        <v>13556.23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1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1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18793.87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1"/>
        <v>144939.25000000003</v>
      </c>
    </row>
    <row r="57" spans="1:11" ht="17.25" customHeight="1">
      <c r="A57" s="16"/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</row>
    <row r="58" spans="1:11" ht="17.25" customHeight="1">
      <c r="A58" s="51"/>
      <c r="B58" s="52">
        <v>0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-429751.83</v>
      </c>
      <c r="C60" s="37">
        <f t="shared" si="13"/>
        <v>-262137.49</v>
      </c>
      <c r="D60" s="37">
        <f t="shared" si="13"/>
        <v>-307398</v>
      </c>
      <c r="E60" s="37">
        <f t="shared" si="13"/>
        <v>-453124.42</v>
      </c>
      <c r="F60" s="37">
        <f t="shared" si="13"/>
        <v>-463600.53</v>
      </c>
      <c r="G60" s="37">
        <f t="shared" si="13"/>
        <v>-461854.34</v>
      </c>
      <c r="H60" s="37">
        <f t="shared" si="13"/>
        <v>-217795.16</v>
      </c>
      <c r="I60" s="37">
        <f t="shared" si="13"/>
        <v>167038.82</v>
      </c>
      <c r="J60" s="37">
        <f t="shared" si="13"/>
        <v>539788.06000000006</v>
      </c>
      <c r="K60" s="37">
        <f>SUM(B60:J60)</f>
        <v>-1888834.8900000001</v>
      </c>
    </row>
    <row r="61" spans="1:11" ht="18.75" customHeight="1">
      <c r="A61" s="16" t="s">
        <v>83</v>
      </c>
      <c r="B61" s="37">
        <f t="shared" ref="B61:J61" si="14">B62+B63+B64+B65+B66+B67</f>
        <v>-414937.32</v>
      </c>
      <c r="C61" s="37">
        <f t="shared" si="14"/>
        <v>-240435.4</v>
      </c>
      <c r="D61" s="37">
        <f t="shared" si="14"/>
        <v>-285861.86</v>
      </c>
      <c r="E61" s="37">
        <f t="shared" si="14"/>
        <v>-425893.19</v>
      </c>
      <c r="F61" s="37">
        <f t="shared" si="14"/>
        <v>-443587.17000000004</v>
      </c>
      <c r="G61" s="37">
        <f t="shared" si="14"/>
        <v>-431975.64</v>
      </c>
      <c r="H61" s="37">
        <f t="shared" si="14"/>
        <v>-202134</v>
      </c>
      <c r="I61" s="37">
        <f t="shared" si="14"/>
        <v>-40599</v>
      </c>
      <c r="J61" s="37">
        <f t="shared" si="14"/>
        <v>-65769</v>
      </c>
      <c r="K61" s="37">
        <f t="shared" ref="K61:K93" si="15">SUM(B61:J61)</f>
        <v>-2551192.58</v>
      </c>
    </row>
    <row r="62" spans="1:11" ht="18.75" customHeight="1">
      <c r="A62" s="12" t="s">
        <v>84</v>
      </c>
      <c r="B62" s="37">
        <f>-ROUND(B9*$D$3,2)</f>
        <v>-174348</v>
      </c>
      <c r="C62" s="37">
        <f t="shared" ref="C62:J62" si="16">-ROUND(C9*$D$3,2)</f>
        <v>-232911</v>
      </c>
      <c r="D62" s="37">
        <f t="shared" si="16"/>
        <v>-212637</v>
      </c>
      <c r="E62" s="37">
        <f t="shared" si="16"/>
        <v>-152340</v>
      </c>
      <c r="F62" s="37">
        <f t="shared" si="16"/>
        <v>-187059</v>
      </c>
      <c r="G62" s="37">
        <f t="shared" si="16"/>
        <v>-212982</v>
      </c>
      <c r="H62" s="37">
        <f t="shared" si="16"/>
        <v>-202134</v>
      </c>
      <c r="I62" s="37">
        <f t="shared" si="16"/>
        <v>-40599</v>
      </c>
      <c r="J62" s="37">
        <f t="shared" si="16"/>
        <v>-65769</v>
      </c>
      <c r="K62" s="37">
        <f t="shared" si="15"/>
        <v>-1480779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49">
        <v>-240589.32</v>
      </c>
      <c r="C66" s="49">
        <v>-7524.4</v>
      </c>
      <c r="D66" s="49">
        <v>-73224.86</v>
      </c>
      <c r="E66" s="49">
        <v>-273553.19</v>
      </c>
      <c r="F66" s="49">
        <v>-256528.17</v>
      </c>
      <c r="G66" s="49">
        <v>-218993.64</v>
      </c>
      <c r="H66" s="20">
        <v>0</v>
      </c>
      <c r="I66" s="20">
        <v>0</v>
      </c>
      <c r="J66" s="20">
        <v>0</v>
      </c>
      <c r="K66" s="37">
        <f t="shared" si="15"/>
        <v>-1070413.58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7">SUM(B69:B92)</f>
        <v>-14814.51</v>
      </c>
      <c r="C68" s="37">
        <f t="shared" si="17"/>
        <v>-21702.09</v>
      </c>
      <c r="D68" s="37">
        <f t="shared" si="17"/>
        <v>-21536.14</v>
      </c>
      <c r="E68" s="37">
        <f t="shared" si="17"/>
        <v>-27231.23</v>
      </c>
      <c r="F68" s="37">
        <f t="shared" si="17"/>
        <v>-20013.36</v>
      </c>
      <c r="G68" s="37">
        <f t="shared" si="17"/>
        <v>-29878.7</v>
      </c>
      <c r="H68" s="37">
        <f t="shared" si="17"/>
        <v>-14618.6</v>
      </c>
      <c r="I68" s="37">
        <f t="shared" si="17"/>
        <v>207637.82</v>
      </c>
      <c r="J68" s="37">
        <f t="shared" si="17"/>
        <v>605557.06000000006</v>
      </c>
      <c r="K68" s="37">
        <f t="shared" si="15"/>
        <v>663400.25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5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5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5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5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5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5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5"/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5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5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5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5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37">
        <v>252000</v>
      </c>
      <c r="J81" s="20">
        <v>630000</v>
      </c>
      <c r="K81" s="50">
        <f t="shared" si="15"/>
        <v>882000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5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5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5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5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5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5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5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5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5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-11491.03</v>
      </c>
      <c r="F92" s="20">
        <v>0</v>
      </c>
      <c r="G92" s="20">
        <v>0</v>
      </c>
      <c r="H92" s="20">
        <v>0</v>
      </c>
      <c r="I92" s="50">
        <v>-7241.47</v>
      </c>
      <c r="J92" s="50">
        <v>-12848.23</v>
      </c>
      <c r="K92" s="50">
        <f t="shared" si="15"/>
        <v>-31580.73</v>
      </c>
      <c r="L92" s="61"/>
    </row>
    <row r="93" spans="1:12" ht="18.75" customHeight="1">
      <c r="A93" s="16" t="s">
        <v>128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50">
        <v>-1042.56</v>
      </c>
      <c r="I93" s="20">
        <v>0</v>
      </c>
      <c r="J93" s="20">
        <v>0</v>
      </c>
      <c r="K93" s="50">
        <f t="shared" si="15"/>
        <v>-1042.56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99" si="18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8"/>
        <v>0</v>
      </c>
      <c r="L95" s="57"/>
    </row>
    <row r="96" spans="1:12" ht="18.75" customHeight="1">
      <c r="A96" s="16" t="s">
        <v>92</v>
      </c>
      <c r="B96" s="25">
        <f t="shared" ref="B96:H96" si="19">+B97+B98</f>
        <v>958496.70999999985</v>
      </c>
      <c r="C96" s="25">
        <f t="shared" si="19"/>
        <v>1802354.18</v>
      </c>
      <c r="D96" s="25">
        <f t="shared" si="19"/>
        <v>2138332.39</v>
      </c>
      <c r="E96" s="25">
        <f t="shared" si="19"/>
        <v>931336.90000000014</v>
      </c>
      <c r="F96" s="25">
        <f t="shared" si="19"/>
        <v>1428060.5599999998</v>
      </c>
      <c r="G96" s="25">
        <f t="shared" si="19"/>
        <v>2014169.2699999998</v>
      </c>
      <c r="H96" s="25">
        <f t="shared" si="19"/>
        <v>1161132.74</v>
      </c>
      <c r="I96" s="25">
        <f>+I97+I98</f>
        <v>741759.01</v>
      </c>
      <c r="J96" s="25">
        <f>+J97+J98</f>
        <v>1257566.2</v>
      </c>
      <c r="K96" s="50">
        <f t="shared" si="18"/>
        <v>12433207.959999999</v>
      </c>
      <c r="L96" s="57"/>
    </row>
    <row r="97" spans="1:16" ht="18.75" customHeight="1">
      <c r="A97" s="16" t="s">
        <v>91</v>
      </c>
      <c r="B97" s="25">
        <f t="shared" ref="B97:J97" si="20">+B48+B61+B68+B93</f>
        <v>943486.37999999989</v>
      </c>
      <c r="C97" s="25">
        <f t="shared" si="20"/>
        <v>1782346.29</v>
      </c>
      <c r="D97" s="25">
        <f t="shared" si="20"/>
        <v>2118069.48</v>
      </c>
      <c r="E97" s="25">
        <f t="shared" si="20"/>
        <v>912450.38000000012</v>
      </c>
      <c r="F97" s="25">
        <f t="shared" si="20"/>
        <v>1409266.6899999997</v>
      </c>
      <c r="G97" s="25">
        <f t="shared" si="20"/>
        <v>1989228.3099999998</v>
      </c>
      <c r="H97" s="25">
        <f t="shared" si="20"/>
        <v>1145682.8799999999</v>
      </c>
      <c r="I97" s="25">
        <f t="shared" si="20"/>
        <v>741759.01</v>
      </c>
      <c r="J97" s="25">
        <f t="shared" si="20"/>
        <v>1245979.29</v>
      </c>
      <c r="K97" s="50">
        <f t="shared" si="18"/>
        <v>12288268.710000001</v>
      </c>
      <c r="L97" s="57"/>
    </row>
    <row r="98" spans="1:16" ht="18" customHeight="1">
      <c r="A98" s="16" t="s">
        <v>95</v>
      </c>
      <c r="B98" s="25">
        <f t="shared" ref="B98:J98" si="21">IF(+B56+B94+B99&lt;0,0,(B56+B94+B99))</f>
        <v>15010.33</v>
      </c>
      <c r="C98" s="25">
        <f t="shared" si="21"/>
        <v>20007.89</v>
      </c>
      <c r="D98" s="25">
        <f t="shared" si="21"/>
        <v>20262.91</v>
      </c>
      <c r="E98" s="25">
        <f t="shared" si="21"/>
        <v>18886.52</v>
      </c>
      <c r="F98" s="25">
        <f t="shared" si="21"/>
        <v>18793.87</v>
      </c>
      <c r="G98" s="25">
        <f t="shared" si="21"/>
        <v>24940.959999999999</v>
      </c>
      <c r="H98" s="25">
        <f t="shared" si="21"/>
        <v>15449.86</v>
      </c>
      <c r="I98" s="20">
        <f t="shared" si="21"/>
        <v>0</v>
      </c>
      <c r="J98" s="25">
        <f t="shared" si="21"/>
        <v>11586.91</v>
      </c>
      <c r="K98" s="50">
        <f t="shared" si="18"/>
        <v>144939.25000000003</v>
      </c>
    </row>
    <row r="99" spans="1:16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18"/>
        <v>0</v>
      </c>
    </row>
    <row r="100" spans="1:16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6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6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</row>
    <row r="103" spans="1:16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6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12433207.949999999</v>
      </c>
      <c r="L104" s="63"/>
    </row>
    <row r="105" spans="1:16" ht="18.75" customHeight="1">
      <c r="A105" s="27" t="s">
        <v>79</v>
      </c>
      <c r="B105" s="28">
        <v>118013.46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>SUM(B105:J105)</f>
        <v>118013.46</v>
      </c>
    </row>
    <row r="106" spans="1:16" ht="18.75" customHeight="1">
      <c r="A106" s="27" t="s">
        <v>80</v>
      </c>
      <c r="B106" s="28">
        <v>840483.25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ref="K106:K122" si="22">SUM(B106:J106)</f>
        <v>840483.25</v>
      </c>
    </row>
    <row r="107" spans="1:16" ht="18.75" customHeight="1">
      <c r="A107" s="27" t="s">
        <v>81</v>
      </c>
      <c r="B107" s="42">
        <v>0</v>
      </c>
      <c r="C107" s="28">
        <f>+C96</f>
        <v>1802354.18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1802354.18</v>
      </c>
    </row>
    <row r="108" spans="1:16" ht="18.75" customHeight="1">
      <c r="A108" s="27" t="s">
        <v>82</v>
      </c>
      <c r="B108" s="42">
        <v>0</v>
      </c>
      <c r="C108" s="42">
        <v>0</v>
      </c>
      <c r="D108" s="28">
        <f>+D96</f>
        <v>2138332.39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2138332.39</v>
      </c>
    </row>
    <row r="109" spans="1:16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931336.90000000014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931336.90000000014</v>
      </c>
    </row>
    <row r="110" spans="1:16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197271.46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197271.46</v>
      </c>
    </row>
    <row r="111" spans="1:16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271549.37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271549.37</v>
      </c>
    </row>
    <row r="112" spans="1:16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428953.69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428953.69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530286.04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530286.04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565065.04</v>
      </c>
      <c r="H114" s="42">
        <v>0</v>
      </c>
      <c r="I114" s="42">
        <v>0</v>
      </c>
      <c r="J114" s="42">
        <v>0</v>
      </c>
      <c r="K114" s="43">
        <f t="shared" si="22"/>
        <v>565065.04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47559.24</v>
      </c>
      <c r="H115" s="42">
        <v>0</v>
      </c>
      <c r="I115" s="42">
        <v>0</v>
      </c>
      <c r="J115" s="42">
        <v>0</v>
      </c>
      <c r="K115" s="43">
        <f t="shared" si="22"/>
        <v>47559.24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319638.21999999997</v>
      </c>
      <c r="H116" s="42">
        <v>0</v>
      </c>
      <c r="I116" s="42">
        <v>0</v>
      </c>
      <c r="J116" s="42">
        <v>0</v>
      </c>
      <c r="K116" s="43">
        <f t="shared" si="22"/>
        <v>319638.21999999997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294958.7</v>
      </c>
      <c r="H117" s="42">
        <v>0</v>
      </c>
      <c r="I117" s="42">
        <v>0</v>
      </c>
      <c r="J117" s="42">
        <v>0</v>
      </c>
      <c r="K117" s="43">
        <f t="shared" si="22"/>
        <v>294958.7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786948.06</v>
      </c>
      <c r="H118" s="42">
        <v>0</v>
      </c>
      <c r="I118" s="42">
        <v>0</v>
      </c>
      <c r="J118" s="42">
        <v>0</v>
      </c>
      <c r="K118" s="43">
        <f t="shared" si="22"/>
        <v>786948.06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425212.51</v>
      </c>
      <c r="I119" s="42">
        <v>0</v>
      </c>
      <c r="J119" s="42">
        <v>0</v>
      </c>
      <c r="K119" s="43">
        <f t="shared" si="22"/>
        <v>425212.51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735920.23</v>
      </c>
      <c r="I120" s="42">
        <v>0</v>
      </c>
      <c r="J120" s="42">
        <v>0</v>
      </c>
      <c r="K120" s="43">
        <f t="shared" si="22"/>
        <v>735920.23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741759.01</v>
      </c>
      <c r="J121" s="42">
        <v>0</v>
      </c>
      <c r="K121" s="43">
        <f t="shared" si="22"/>
        <v>741759.01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1257566.2</v>
      </c>
      <c r="K122" s="46">
        <f t="shared" si="22"/>
        <v>1257566.2</v>
      </c>
    </row>
    <row r="123" spans="1:11" ht="18.75" customHeight="1">
      <c r="A123" s="41" t="s">
        <v>129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41" t="s">
        <v>130</v>
      </c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B4:J4"/>
    <mergeCell ref="K4:K6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opLeftCell="A109" zoomScaleNormal="100" zoomScaleSheetLayoutView="70" workbookViewId="0">
      <selection activeCell="A122" sqref="A122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3" ht="21">
      <c r="A2" s="68" t="s">
        <v>133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9" t="s">
        <v>15</v>
      </c>
      <c r="B4" s="70" t="s">
        <v>118</v>
      </c>
      <c r="C4" s="71"/>
      <c r="D4" s="71"/>
      <c r="E4" s="71"/>
      <c r="F4" s="71"/>
      <c r="G4" s="71"/>
      <c r="H4" s="71"/>
      <c r="I4" s="71"/>
      <c r="J4" s="72"/>
      <c r="K4" s="73" t="s">
        <v>16</v>
      </c>
    </row>
    <row r="5" spans="1:13" ht="38.25">
      <c r="A5" s="69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4" t="s">
        <v>117</v>
      </c>
      <c r="J5" s="74" t="s">
        <v>116</v>
      </c>
      <c r="K5" s="69"/>
    </row>
    <row r="6" spans="1:13" ht="18.75" customHeight="1">
      <c r="A6" s="6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5"/>
      <c r="J6" s="75"/>
      <c r="K6" s="69"/>
    </row>
    <row r="7" spans="1:13" ht="17.25" customHeight="1">
      <c r="A7" s="8" t="s">
        <v>30</v>
      </c>
      <c r="B7" s="9">
        <f t="shared" ref="B7:K7" si="0">+B8+B20+B24+B27</f>
        <v>598056</v>
      </c>
      <c r="C7" s="9">
        <f t="shared" si="0"/>
        <v>785353</v>
      </c>
      <c r="D7" s="9">
        <f t="shared" si="0"/>
        <v>795481</v>
      </c>
      <c r="E7" s="9">
        <f t="shared" si="0"/>
        <v>556190</v>
      </c>
      <c r="F7" s="9">
        <f t="shared" si="0"/>
        <v>785948</v>
      </c>
      <c r="G7" s="9">
        <f t="shared" si="0"/>
        <v>1188503</v>
      </c>
      <c r="H7" s="9">
        <f t="shared" si="0"/>
        <v>559143</v>
      </c>
      <c r="I7" s="9">
        <f t="shared" si="0"/>
        <v>122707</v>
      </c>
      <c r="J7" s="9">
        <f t="shared" si="0"/>
        <v>290893</v>
      </c>
      <c r="K7" s="9">
        <f t="shared" si="0"/>
        <v>5682274</v>
      </c>
      <c r="L7" s="55"/>
    </row>
    <row r="8" spans="1:13" ht="17.25" customHeight="1">
      <c r="A8" s="10" t="s">
        <v>125</v>
      </c>
      <c r="B8" s="11">
        <f t="shared" ref="B8:J8" si="1">B9+B12+B16</f>
        <v>353649</v>
      </c>
      <c r="C8" s="11">
        <f t="shared" si="1"/>
        <v>474475</v>
      </c>
      <c r="D8" s="11">
        <f t="shared" si="1"/>
        <v>448883</v>
      </c>
      <c r="E8" s="11">
        <f t="shared" si="1"/>
        <v>329428</v>
      </c>
      <c r="F8" s="11">
        <f t="shared" si="1"/>
        <v>438702</v>
      </c>
      <c r="G8" s="11">
        <f t="shared" si="1"/>
        <v>643011</v>
      </c>
      <c r="H8" s="11">
        <f t="shared" si="1"/>
        <v>345674</v>
      </c>
      <c r="I8" s="11">
        <f t="shared" si="1"/>
        <v>65987</v>
      </c>
      <c r="J8" s="11">
        <f t="shared" si="1"/>
        <v>160811</v>
      </c>
      <c r="K8" s="11">
        <f t="shared" ref="K8:K27" si="2">SUM(B8:J8)</f>
        <v>3260620</v>
      </c>
    </row>
    <row r="9" spans="1:13" ht="17.25" customHeight="1">
      <c r="A9" s="15" t="s">
        <v>17</v>
      </c>
      <c r="B9" s="13">
        <f t="shared" ref="B9:J9" si="3">+B10+B11</f>
        <v>56623</v>
      </c>
      <c r="C9" s="13">
        <f t="shared" si="3"/>
        <v>75795</v>
      </c>
      <c r="D9" s="13">
        <f t="shared" si="3"/>
        <v>66596</v>
      </c>
      <c r="E9" s="13">
        <f t="shared" si="3"/>
        <v>50527</v>
      </c>
      <c r="F9" s="13">
        <f t="shared" si="3"/>
        <v>62143</v>
      </c>
      <c r="G9" s="13">
        <f t="shared" si="3"/>
        <v>69359</v>
      </c>
      <c r="H9" s="13">
        <f t="shared" si="3"/>
        <v>65576</v>
      </c>
      <c r="I9" s="13">
        <f t="shared" si="3"/>
        <v>12366</v>
      </c>
      <c r="J9" s="13">
        <f t="shared" si="3"/>
        <v>21276</v>
      </c>
      <c r="K9" s="11">
        <f t="shared" si="2"/>
        <v>480261</v>
      </c>
    </row>
    <row r="10" spans="1:13" ht="17.25" customHeight="1">
      <c r="A10" s="31" t="s">
        <v>18</v>
      </c>
      <c r="B10" s="13">
        <v>55926</v>
      </c>
      <c r="C10" s="13">
        <v>74526</v>
      </c>
      <c r="D10" s="13">
        <v>65522</v>
      </c>
      <c r="E10" s="13">
        <v>50272</v>
      </c>
      <c r="F10" s="13">
        <v>60686</v>
      </c>
      <c r="G10" s="13">
        <v>67652</v>
      </c>
      <c r="H10" s="13">
        <v>64729</v>
      </c>
      <c r="I10" s="13">
        <v>12238</v>
      </c>
      <c r="J10" s="13">
        <v>20825</v>
      </c>
      <c r="K10" s="11">
        <f t="shared" si="2"/>
        <v>472376</v>
      </c>
    </row>
    <row r="11" spans="1:13" ht="17.25" customHeight="1">
      <c r="A11" s="31" t="s">
        <v>19</v>
      </c>
      <c r="B11" s="13">
        <v>697</v>
      </c>
      <c r="C11" s="13">
        <v>1269</v>
      </c>
      <c r="D11" s="13">
        <v>1074</v>
      </c>
      <c r="E11" s="13">
        <v>255</v>
      </c>
      <c r="F11" s="13">
        <v>1457</v>
      </c>
      <c r="G11" s="13">
        <v>1707</v>
      </c>
      <c r="H11" s="13">
        <v>847</v>
      </c>
      <c r="I11" s="13">
        <v>128</v>
      </c>
      <c r="J11" s="13">
        <v>451</v>
      </c>
      <c r="K11" s="11">
        <f t="shared" si="2"/>
        <v>7885</v>
      </c>
    </row>
    <row r="12" spans="1:13" ht="17.25" customHeight="1">
      <c r="A12" s="15" t="s">
        <v>31</v>
      </c>
      <c r="B12" s="17">
        <f t="shared" ref="B12:J12" si="4">SUM(B13:B15)</f>
        <v>294823</v>
      </c>
      <c r="C12" s="17">
        <f t="shared" si="4"/>
        <v>395508</v>
      </c>
      <c r="D12" s="17">
        <f t="shared" si="4"/>
        <v>379595</v>
      </c>
      <c r="E12" s="17">
        <f t="shared" si="4"/>
        <v>276620</v>
      </c>
      <c r="F12" s="17">
        <f t="shared" si="4"/>
        <v>373629</v>
      </c>
      <c r="G12" s="17">
        <f t="shared" si="4"/>
        <v>569149</v>
      </c>
      <c r="H12" s="17">
        <f t="shared" si="4"/>
        <v>277641</v>
      </c>
      <c r="I12" s="17">
        <f t="shared" si="4"/>
        <v>53070</v>
      </c>
      <c r="J12" s="17">
        <f t="shared" si="4"/>
        <v>138605</v>
      </c>
      <c r="K12" s="11">
        <f t="shared" si="2"/>
        <v>2758640</v>
      </c>
    </row>
    <row r="13" spans="1:13" ht="17.25" customHeight="1">
      <c r="A13" s="14" t="s">
        <v>20</v>
      </c>
      <c r="B13" s="13">
        <v>147037</v>
      </c>
      <c r="C13" s="13">
        <v>212007</v>
      </c>
      <c r="D13" s="13">
        <v>209449</v>
      </c>
      <c r="E13" s="13">
        <v>146938</v>
      </c>
      <c r="F13" s="13">
        <v>197547</v>
      </c>
      <c r="G13" s="13">
        <v>288486</v>
      </c>
      <c r="H13" s="13">
        <v>138161</v>
      </c>
      <c r="I13" s="13">
        <v>30878</v>
      </c>
      <c r="J13" s="13">
        <v>76285</v>
      </c>
      <c r="K13" s="11">
        <f t="shared" si="2"/>
        <v>1446788</v>
      </c>
      <c r="L13" s="55"/>
      <c r="M13" s="56"/>
    </row>
    <row r="14" spans="1:13" ht="17.25" customHeight="1">
      <c r="A14" s="14" t="s">
        <v>21</v>
      </c>
      <c r="B14" s="13">
        <v>137952</v>
      </c>
      <c r="C14" s="13">
        <v>169259</v>
      </c>
      <c r="D14" s="13">
        <v>157515</v>
      </c>
      <c r="E14" s="13">
        <v>120788</v>
      </c>
      <c r="F14" s="13">
        <v>164623</v>
      </c>
      <c r="G14" s="13">
        <v>266496</v>
      </c>
      <c r="H14" s="13">
        <v>129466</v>
      </c>
      <c r="I14" s="13">
        <v>19923</v>
      </c>
      <c r="J14" s="13">
        <v>57660</v>
      </c>
      <c r="K14" s="11">
        <f t="shared" si="2"/>
        <v>1223682</v>
      </c>
      <c r="L14" s="55"/>
    </row>
    <row r="15" spans="1:13" ht="17.25" customHeight="1">
      <c r="A15" s="14" t="s">
        <v>22</v>
      </c>
      <c r="B15" s="13">
        <v>9834</v>
      </c>
      <c r="C15" s="13">
        <v>14242</v>
      </c>
      <c r="D15" s="13">
        <v>12631</v>
      </c>
      <c r="E15" s="13">
        <v>8894</v>
      </c>
      <c r="F15" s="13">
        <v>11459</v>
      </c>
      <c r="G15" s="13">
        <v>14167</v>
      </c>
      <c r="H15" s="13">
        <v>10014</v>
      </c>
      <c r="I15" s="13">
        <v>2269</v>
      </c>
      <c r="J15" s="13">
        <v>4660</v>
      </c>
      <c r="K15" s="11">
        <f t="shared" si="2"/>
        <v>88170</v>
      </c>
    </row>
    <row r="16" spans="1:13" ht="17.25" customHeight="1">
      <c r="A16" s="15" t="s">
        <v>121</v>
      </c>
      <c r="B16" s="13">
        <f t="shared" ref="B16:J16" si="5">B17+B18+B19</f>
        <v>2203</v>
      </c>
      <c r="C16" s="13">
        <f t="shared" si="5"/>
        <v>3172</v>
      </c>
      <c r="D16" s="13">
        <f t="shared" si="5"/>
        <v>2692</v>
      </c>
      <c r="E16" s="13">
        <f t="shared" si="5"/>
        <v>2281</v>
      </c>
      <c r="F16" s="13">
        <f t="shared" si="5"/>
        <v>2930</v>
      </c>
      <c r="G16" s="13">
        <f t="shared" si="5"/>
        <v>4503</v>
      </c>
      <c r="H16" s="13">
        <f t="shared" si="5"/>
        <v>2457</v>
      </c>
      <c r="I16" s="13">
        <f t="shared" si="5"/>
        <v>551</v>
      </c>
      <c r="J16" s="13">
        <f t="shared" si="5"/>
        <v>930</v>
      </c>
      <c r="K16" s="11">
        <f t="shared" si="2"/>
        <v>21719</v>
      </c>
    </row>
    <row r="17" spans="1:12" ht="17.25" customHeight="1">
      <c r="A17" s="14" t="s">
        <v>122</v>
      </c>
      <c r="B17" s="13">
        <v>2170</v>
      </c>
      <c r="C17" s="13">
        <v>3094</v>
      </c>
      <c r="D17" s="13">
        <v>2629</v>
      </c>
      <c r="E17" s="13">
        <v>2209</v>
      </c>
      <c r="F17" s="13">
        <v>2854</v>
      </c>
      <c r="G17" s="13">
        <v>4400</v>
      </c>
      <c r="H17" s="13">
        <v>2403</v>
      </c>
      <c r="I17" s="13">
        <v>546</v>
      </c>
      <c r="J17" s="13">
        <v>919</v>
      </c>
      <c r="K17" s="11">
        <f t="shared" si="2"/>
        <v>21224</v>
      </c>
    </row>
    <row r="18" spans="1:12" ht="17.25" customHeight="1">
      <c r="A18" s="14" t="s">
        <v>123</v>
      </c>
      <c r="B18" s="13">
        <v>33</v>
      </c>
      <c r="C18" s="13">
        <v>78</v>
      </c>
      <c r="D18" s="13">
        <v>63</v>
      </c>
      <c r="E18" s="13">
        <v>72</v>
      </c>
      <c r="F18" s="13">
        <v>76</v>
      </c>
      <c r="G18" s="13">
        <v>103</v>
      </c>
      <c r="H18" s="13">
        <v>54</v>
      </c>
      <c r="I18" s="13">
        <v>5</v>
      </c>
      <c r="J18" s="13">
        <v>11</v>
      </c>
      <c r="K18" s="11">
        <f t="shared" si="2"/>
        <v>495</v>
      </c>
    </row>
    <row r="19" spans="1:12" ht="17.25" customHeight="1">
      <c r="A19" s="14" t="s">
        <v>124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1">
        <f>SUM(B19:I19)</f>
        <v>0</v>
      </c>
      <c r="K19" s="11">
        <f t="shared" si="2"/>
        <v>0</v>
      </c>
    </row>
    <row r="20" spans="1:12" ht="17.25" customHeight="1">
      <c r="A20" s="16" t="s">
        <v>23</v>
      </c>
      <c r="B20" s="11">
        <f t="shared" ref="B20:J20" si="6">+B21+B22+B23</f>
        <v>200975</v>
      </c>
      <c r="C20" s="11">
        <f t="shared" si="6"/>
        <v>243136</v>
      </c>
      <c r="D20" s="11">
        <f t="shared" si="6"/>
        <v>265304</v>
      </c>
      <c r="E20" s="11">
        <f t="shared" si="6"/>
        <v>177433</v>
      </c>
      <c r="F20" s="11">
        <f t="shared" si="6"/>
        <v>284900</v>
      </c>
      <c r="G20" s="11">
        <f t="shared" si="6"/>
        <v>479190</v>
      </c>
      <c r="H20" s="11">
        <f t="shared" si="6"/>
        <v>173487</v>
      </c>
      <c r="I20" s="11">
        <f t="shared" si="6"/>
        <v>42087</v>
      </c>
      <c r="J20" s="11">
        <f t="shared" si="6"/>
        <v>94813</v>
      </c>
      <c r="K20" s="11">
        <f t="shared" si="2"/>
        <v>1961325</v>
      </c>
    </row>
    <row r="21" spans="1:12" ht="17.25" customHeight="1">
      <c r="A21" s="12" t="s">
        <v>24</v>
      </c>
      <c r="B21" s="13">
        <v>113417</v>
      </c>
      <c r="C21" s="13">
        <v>150290</v>
      </c>
      <c r="D21" s="13">
        <v>164689</v>
      </c>
      <c r="E21" s="13">
        <v>106986</v>
      </c>
      <c r="F21" s="13">
        <v>169939</v>
      </c>
      <c r="G21" s="13">
        <v>268936</v>
      </c>
      <c r="H21" s="13">
        <v>103902</v>
      </c>
      <c r="I21" s="13">
        <v>27373</v>
      </c>
      <c r="J21" s="13">
        <v>57904</v>
      </c>
      <c r="K21" s="11">
        <f t="shared" si="2"/>
        <v>1163436</v>
      </c>
      <c r="L21" s="55"/>
    </row>
    <row r="22" spans="1:12" ht="17.25" customHeight="1">
      <c r="A22" s="12" t="s">
        <v>25</v>
      </c>
      <c r="B22" s="13">
        <v>82441</v>
      </c>
      <c r="C22" s="13">
        <v>86363</v>
      </c>
      <c r="D22" s="13">
        <v>93750</v>
      </c>
      <c r="E22" s="13">
        <v>66194</v>
      </c>
      <c r="F22" s="13">
        <v>108401</v>
      </c>
      <c r="G22" s="13">
        <v>200603</v>
      </c>
      <c r="H22" s="13">
        <v>65114</v>
      </c>
      <c r="I22" s="13">
        <v>13502</v>
      </c>
      <c r="J22" s="13">
        <v>34259</v>
      </c>
      <c r="K22" s="11">
        <f t="shared" si="2"/>
        <v>750627</v>
      </c>
      <c r="L22" s="55"/>
    </row>
    <row r="23" spans="1:12" ht="17.25" customHeight="1">
      <c r="A23" s="12" t="s">
        <v>26</v>
      </c>
      <c r="B23" s="13">
        <v>5117</v>
      </c>
      <c r="C23" s="13">
        <v>6483</v>
      </c>
      <c r="D23" s="13">
        <v>6865</v>
      </c>
      <c r="E23" s="13">
        <v>4253</v>
      </c>
      <c r="F23" s="13">
        <v>6560</v>
      </c>
      <c r="G23" s="13">
        <v>9651</v>
      </c>
      <c r="H23" s="13">
        <v>4471</v>
      </c>
      <c r="I23" s="13">
        <v>1212</v>
      </c>
      <c r="J23" s="13">
        <v>2650</v>
      </c>
      <c r="K23" s="11">
        <f t="shared" si="2"/>
        <v>47262</v>
      </c>
    </row>
    <row r="24" spans="1:12" ht="17.25" customHeight="1">
      <c r="A24" s="16" t="s">
        <v>27</v>
      </c>
      <c r="B24" s="13">
        <v>43432</v>
      </c>
      <c r="C24" s="13">
        <v>67742</v>
      </c>
      <c r="D24" s="13">
        <v>81294</v>
      </c>
      <c r="E24" s="13">
        <v>49329</v>
      </c>
      <c r="F24" s="13">
        <v>62346</v>
      </c>
      <c r="G24" s="13">
        <v>66302</v>
      </c>
      <c r="H24" s="13">
        <v>33465</v>
      </c>
      <c r="I24" s="13">
        <v>14633</v>
      </c>
      <c r="J24" s="13">
        <v>35269</v>
      </c>
      <c r="K24" s="11">
        <f t="shared" si="2"/>
        <v>453812</v>
      </c>
    </row>
    <row r="25" spans="1:12" ht="17.25" customHeight="1">
      <c r="A25" s="12" t="s">
        <v>28</v>
      </c>
      <c r="B25" s="13">
        <v>27796</v>
      </c>
      <c r="C25" s="13">
        <v>43355</v>
      </c>
      <c r="D25" s="13">
        <v>52028</v>
      </c>
      <c r="E25" s="13">
        <v>31571</v>
      </c>
      <c r="F25" s="13">
        <v>39901</v>
      </c>
      <c r="G25" s="13">
        <v>42433</v>
      </c>
      <c r="H25" s="13">
        <v>21418</v>
      </c>
      <c r="I25" s="13">
        <v>9365</v>
      </c>
      <c r="J25" s="13">
        <v>22572</v>
      </c>
      <c r="K25" s="11">
        <f t="shared" si="2"/>
        <v>290439</v>
      </c>
      <c r="L25" s="55"/>
    </row>
    <row r="26" spans="1:12" ht="17.25" customHeight="1">
      <c r="A26" s="12" t="s">
        <v>29</v>
      </c>
      <c r="B26" s="13">
        <v>15636</v>
      </c>
      <c r="C26" s="13">
        <v>24387</v>
      </c>
      <c r="D26" s="13">
        <v>29266</v>
      </c>
      <c r="E26" s="13">
        <v>17758</v>
      </c>
      <c r="F26" s="13">
        <v>22445</v>
      </c>
      <c r="G26" s="13">
        <v>23869</v>
      </c>
      <c r="H26" s="13">
        <v>12047</v>
      </c>
      <c r="I26" s="13">
        <v>5268</v>
      </c>
      <c r="J26" s="13">
        <v>12697</v>
      </c>
      <c r="K26" s="11">
        <f t="shared" si="2"/>
        <v>163373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6517</v>
      </c>
      <c r="I27" s="11">
        <v>0</v>
      </c>
      <c r="J27" s="11">
        <v>0</v>
      </c>
      <c r="K27" s="11">
        <f t="shared" si="2"/>
        <v>6517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 t="shared" ref="B29:J29" si="7">SUM(B30:B33)</f>
        <v>2.2709000000000001</v>
      </c>
      <c r="C29" s="34">
        <f t="shared" si="7"/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13465.99</v>
      </c>
      <c r="I35" s="20">
        <v>0</v>
      </c>
      <c r="J35" s="20">
        <v>0</v>
      </c>
      <c r="K35" s="24">
        <f>SUM(B35:J35)</f>
        <v>13465.99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5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 t="shared" si="8"/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 t="shared" ref="B47:J47" si="9">+B48+B56</f>
        <v>1373135.7000000002</v>
      </c>
      <c r="C47" s="23">
        <f t="shared" si="9"/>
        <v>2054185.48</v>
      </c>
      <c r="D47" s="23">
        <f t="shared" si="9"/>
        <v>2361045.3000000003</v>
      </c>
      <c r="E47" s="23">
        <f t="shared" si="9"/>
        <v>1398237.72</v>
      </c>
      <c r="F47" s="23">
        <f t="shared" si="9"/>
        <v>1911042.27</v>
      </c>
      <c r="G47" s="23">
        <f t="shared" si="9"/>
        <v>2486449.52</v>
      </c>
      <c r="H47" s="23">
        <f t="shared" si="9"/>
        <v>1356768.6500000001</v>
      </c>
      <c r="I47" s="23">
        <f t="shared" si="9"/>
        <v>517271.36</v>
      </c>
      <c r="J47" s="23">
        <f t="shared" si="9"/>
        <v>738673.96000000008</v>
      </c>
      <c r="K47" s="23">
        <f t="shared" ref="K47:K56" si="10">SUM(B47:J47)</f>
        <v>14196809.960000001</v>
      </c>
    </row>
    <row r="48" spans="1:11" ht="17.25" customHeight="1">
      <c r="A48" s="16" t="s">
        <v>48</v>
      </c>
      <c r="B48" s="24">
        <f t="shared" ref="B48:J48" si="11">SUM(B49:B55)</f>
        <v>1358125.37</v>
      </c>
      <c r="C48" s="24">
        <f t="shared" si="11"/>
        <v>2034177.59</v>
      </c>
      <c r="D48" s="24">
        <f t="shared" si="11"/>
        <v>2340782.39</v>
      </c>
      <c r="E48" s="24">
        <f t="shared" si="11"/>
        <v>1379351.2</v>
      </c>
      <c r="F48" s="24">
        <f t="shared" si="11"/>
        <v>1892248.4</v>
      </c>
      <c r="G48" s="24">
        <f t="shared" si="11"/>
        <v>2461508.56</v>
      </c>
      <c r="H48" s="24">
        <f t="shared" si="11"/>
        <v>1341318.79</v>
      </c>
      <c r="I48" s="24">
        <f t="shared" si="11"/>
        <v>517271.36</v>
      </c>
      <c r="J48" s="24">
        <f t="shared" si="11"/>
        <v>727087.05</v>
      </c>
      <c r="K48" s="24">
        <f t="shared" si="10"/>
        <v>14051870.710000001</v>
      </c>
    </row>
    <row r="49" spans="1:11" ht="17.25" customHeight="1">
      <c r="A49" s="36" t="s">
        <v>49</v>
      </c>
      <c r="B49" s="24">
        <f t="shared" ref="B49:J49" si="12">ROUND(B30*B7,2)</f>
        <v>1358125.37</v>
      </c>
      <c r="C49" s="24">
        <f t="shared" si="12"/>
        <v>2029666.29</v>
      </c>
      <c r="D49" s="24">
        <f t="shared" si="12"/>
        <v>2340782.39</v>
      </c>
      <c r="E49" s="24">
        <f t="shared" si="12"/>
        <v>1379351.2</v>
      </c>
      <c r="F49" s="24">
        <f t="shared" si="12"/>
        <v>1892248.4</v>
      </c>
      <c r="G49" s="24">
        <f t="shared" si="12"/>
        <v>2461508.56</v>
      </c>
      <c r="H49" s="24">
        <f t="shared" si="12"/>
        <v>1327852.8</v>
      </c>
      <c r="I49" s="24">
        <f t="shared" si="12"/>
        <v>517271.36</v>
      </c>
      <c r="J49" s="24">
        <f t="shared" si="12"/>
        <v>727087.05</v>
      </c>
      <c r="K49" s="24">
        <f t="shared" si="10"/>
        <v>14033893.420000002</v>
      </c>
    </row>
    <row r="50" spans="1:11" ht="17.25" customHeight="1">
      <c r="A50" s="36" t="s">
        <v>50</v>
      </c>
      <c r="B50" s="20">
        <v>0</v>
      </c>
      <c r="C50" s="24">
        <f>ROUND(C31*C7,2)</f>
        <v>4511.3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0"/>
        <v>4511.3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0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13465.99</v>
      </c>
      <c r="I53" s="33">
        <f>+I35</f>
        <v>0</v>
      </c>
      <c r="J53" s="33">
        <f>+J35</f>
        <v>0</v>
      </c>
      <c r="K53" s="24">
        <f t="shared" si="10"/>
        <v>13465.99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0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0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18793.87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0"/>
        <v>144939.25000000003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-256362.53000000003</v>
      </c>
      <c r="C60" s="37">
        <f t="shared" si="13"/>
        <v>-254842.09</v>
      </c>
      <c r="D60" s="37">
        <f t="shared" si="13"/>
        <v>-247760.77000000002</v>
      </c>
      <c r="E60" s="37">
        <f t="shared" si="13"/>
        <v>-305368.60000000003</v>
      </c>
      <c r="F60" s="37">
        <f t="shared" si="13"/>
        <v>-284550.27</v>
      </c>
      <c r="G60" s="37">
        <f t="shared" si="13"/>
        <v>-315899.38</v>
      </c>
      <c r="H60" s="37">
        <f t="shared" si="13"/>
        <v>-208805.6</v>
      </c>
      <c r="I60" s="37">
        <f t="shared" si="13"/>
        <v>-480352.33</v>
      </c>
      <c r="J60" s="37">
        <f t="shared" si="13"/>
        <v>-607291.97</v>
      </c>
      <c r="K60" s="37">
        <f>SUM(B60:J60)</f>
        <v>-2961233.54</v>
      </c>
    </row>
    <row r="61" spans="1:11" ht="18.75" customHeight="1">
      <c r="A61" s="16" t="s">
        <v>83</v>
      </c>
      <c r="B61" s="37">
        <f t="shared" ref="B61:J61" si="14">B62+B63+B64+B65+B66+B67</f>
        <v>-241548.02000000002</v>
      </c>
      <c r="C61" s="37">
        <f t="shared" si="14"/>
        <v>-233140</v>
      </c>
      <c r="D61" s="37">
        <f t="shared" si="14"/>
        <v>-226224.63</v>
      </c>
      <c r="E61" s="37">
        <f t="shared" si="14"/>
        <v>-278023.03000000003</v>
      </c>
      <c r="F61" s="37">
        <f t="shared" si="14"/>
        <v>-264536.91000000003</v>
      </c>
      <c r="G61" s="37">
        <f t="shared" si="14"/>
        <v>-286020.68</v>
      </c>
      <c r="H61" s="37">
        <f t="shared" si="14"/>
        <v>-194187</v>
      </c>
      <c r="I61" s="37">
        <f t="shared" si="14"/>
        <v>-36714</v>
      </c>
      <c r="J61" s="37">
        <f t="shared" si="14"/>
        <v>-62475</v>
      </c>
      <c r="K61" s="37">
        <f>SUM(B61:J61)</f>
        <v>-1822869.27</v>
      </c>
    </row>
    <row r="62" spans="1:11" ht="18.75" customHeight="1">
      <c r="A62" s="37" t="s">
        <v>84</v>
      </c>
      <c r="B62" s="37">
        <f t="shared" ref="B62:J62" si="15">-ROUND(B9*$D$3,2)</f>
        <v>-169869</v>
      </c>
      <c r="C62" s="37">
        <f t="shared" si="15"/>
        <v>-227385</v>
      </c>
      <c r="D62" s="37">
        <f t="shared" si="15"/>
        <v>-199788</v>
      </c>
      <c r="E62" s="37">
        <f t="shared" si="15"/>
        <v>-151581</v>
      </c>
      <c r="F62" s="37">
        <f t="shared" si="15"/>
        <v>-186429</v>
      </c>
      <c r="G62" s="37">
        <f t="shared" si="15"/>
        <v>-208077</v>
      </c>
      <c r="H62" s="37">
        <f t="shared" si="15"/>
        <v>-196728</v>
      </c>
      <c r="I62" s="37">
        <f t="shared" si="15"/>
        <v>-37098</v>
      </c>
      <c r="J62" s="37">
        <f t="shared" si="15"/>
        <v>-63828</v>
      </c>
      <c r="K62" s="37">
        <f>SUM(B62:J62)</f>
        <v>-1440783</v>
      </c>
    </row>
    <row r="63" spans="1:11" ht="18.75" customHeight="1">
      <c r="A63" s="12" t="s">
        <v>58</v>
      </c>
      <c r="B63" s="37">
        <v>2091</v>
      </c>
      <c r="C63" s="37">
        <v>3807</v>
      </c>
      <c r="D63" s="37">
        <v>3222</v>
      </c>
      <c r="E63" s="37">
        <v>765</v>
      </c>
      <c r="F63" s="37">
        <v>4371</v>
      </c>
      <c r="G63" s="37">
        <v>5121</v>
      </c>
      <c r="H63" s="37">
        <v>2541</v>
      </c>
      <c r="I63" s="37">
        <v>384</v>
      </c>
      <c r="J63" s="37">
        <v>1353</v>
      </c>
      <c r="K63" s="37">
        <f>SUM(B63:J63)</f>
        <v>23655</v>
      </c>
    </row>
    <row r="64" spans="1:11" ht="18.75" customHeight="1">
      <c r="A64" s="12" t="s">
        <v>59</v>
      </c>
      <c r="B64" s="49"/>
      <c r="C64" s="49"/>
      <c r="D64" s="20"/>
      <c r="E64" s="49"/>
      <c r="F64" s="49"/>
      <c r="G64" s="49"/>
      <c r="H64" s="20"/>
      <c r="I64" s="20"/>
      <c r="J64" s="20"/>
      <c r="K64" s="37"/>
    </row>
    <row r="65" spans="1:11" ht="18.75" customHeight="1">
      <c r="A65" s="12" t="s">
        <v>60</v>
      </c>
      <c r="B65" s="49"/>
      <c r="C65" s="49"/>
      <c r="D65" s="49"/>
      <c r="E65" s="49"/>
      <c r="F65" s="49"/>
      <c r="G65" s="49"/>
      <c r="H65" s="20"/>
      <c r="I65" s="20"/>
      <c r="J65" s="20"/>
      <c r="K65" s="37"/>
    </row>
    <row r="66" spans="1:11" ht="18.75" customHeight="1">
      <c r="A66" s="12" t="s">
        <v>61</v>
      </c>
      <c r="B66" s="49">
        <v>-73770.02</v>
      </c>
      <c r="C66" s="49">
        <v>-9562</v>
      </c>
      <c r="D66" s="49">
        <v>-29658.63</v>
      </c>
      <c r="E66" s="49">
        <v>-127207.03</v>
      </c>
      <c r="F66" s="49">
        <v>-82478.91</v>
      </c>
      <c r="G66" s="49">
        <v>-83064.679999999993</v>
      </c>
      <c r="H66" s="20">
        <v>0</v>
      </c>
      <c r="I66" s="20">
        <v>0</v>
      </c>
      <c r="J66" s="20">
        <v>0</v>
      </c>
      <c r="K66" s="37">
        <f>SUM(B66:J66)</f>
        <v>-405741.26999999996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6">SUM(B69:B92)</f>
        <v>-14814.51</v>
      </c>
      <c r="C68" s="37">
        <f t="shared" si="16"/>
        <v>-21702.09</v>
      </c>
      <c r="D68" s="37">
        <f t="shared" si="16"/>
        <v>-21536.14</v>
      </c>
      <c r="E68" s="37">
        <f t="shared" si="16"/>
        <v>-27345.57</v>
      </c>
      <c r="F68" s="37">
        <f t="shared" si="16"/>
        <v>-20013.36</v>
      </c>
      <c r="G68" s="37">
        <f t="shared" si="16"/>
        <v>-29878.7</v>
      </c>
      <c r="H68" s="37">
        <f t="shared" si="16"/>
        <v>-14618.6</v>
      </c>
      <c r="I68" s="37">
        <f t="shared" si="16"/>
        <v>-443638.33</v>
      </c>
      <c r="J68" s="37">
        <f t="shared" si="16"/>
        <v>-544816.97</v>
      </c>
      <c r="K68" s="37">
        <f t="shared" ref="K68:K74" si="17">SUM(B68:J68)</f>
        <v>-1138364.27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7"/>
        <v>-1483.3</v>
      </c>
    </row>
    <row r="70" spans="1:11" ht="18.75" customHeight="1">
      <c r="A70" s="12" t="s">
        <v>64</v>
      </c>
      <c r="B70" s="20"/>
      <c r="C70" s="37">
        <v>-196.18</v>
      </c>
      <c r="D70" s="37">
        <v>-23.61</v>
      </c>
      <c r="E70" s="20"/>
      <c r="F70" s="20"/>
      <c r="G70" s="37">
        <v>-23.61</v>
      </c>
      <c r="H70" s="20"/>
      <c r="I70" s="20"/>
      <c r="J70" s="20"/>
      <c r="K70" s="37">
        <f t="shared" si="17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7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7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7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7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ref="K76:K90" si="18">SUM(B76:J76)</f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8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8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8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8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50">
        <v>-400000</v>
      </c>
      <c r="J81" s="50">
        <v>-520000</v>
      </c>
      <c r="K81" s="50">
        <f t="shared" si="18"/>
        <v>-920000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8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8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8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8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8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8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8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8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8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-11605.37</v>
      </c>
      <c r="F92" s="20">
        <v>0</v>
      </c>
      <c r="G92" s="20">
        <v>0</v>
      </c>
      <c r="H92" s="20">
        <v>0</v>
      </c>
      <c r="I92" s="50">
        <v>-6517.62</v>
      </c>
      <c r="J92" s="50">
        <v>-13222.26</v>
      </c>
      <c r="K92" s="50">
        <f>SUM(B92:J92)</f>
        <v>-31345.25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99" si="19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9"/>
        <v>0</v>
      </c>
      <c r="L95" s="57"/>
    </row>
    <row r="96" spans="1:12" ht="18.75" customHeight="1">
      <c r="A96" s="16" t="s">
        <v>92</v>
      </c>
      <c r="B96" s="25">
        <f t="shared" ref="B96:J96" si="20">+B97+B98</f>
        <v>1116773.1700000002</v>
      </c>
      <c r="C96" s="25">
        <f t="shared" si="20"/>
        <v>1799343.39</v>
      </c>
      <c r="D96" s="25">
        <f t="shared" si="20"/>
        <v>2113284.5300000003</v>
      </c>
      <c r="E96" s="25">
        <f t="shared" si="20"/>
        <v>1092869.1199999999</v>
      </c>
      <c r="F96" s="25">
        <f t="shared" si="20"/>
        <v>1626491.9999999998</v>
      </c>
      <c r="G96" s="25">
        <f t="shared" si="20"/>
        <v>2170550.1399999997</v>
      </c>
      <c r="H96" s="25">
        <f t="shared" si="20"/>
        <v>1147963.05</v>
      </c>
      <c r="I96" s="25">
        <f t="shared" si="20"/>
        <v>36919.02999999997</v>
      </c>
      <c r="J96" s="25">
        <f t="shared" si="20"/>
        <v>131381.99000000008</v>
      </c>
      <c r="K96" s="50">
        <f t="shared" si="19"/>
        <v>11235576.42</v>
      </c>
      <c r="L96" s="57"/>
    </row>
    <row r="97" spans="1:12" ht="18.75" customHeight="1">
      <c r="A97" s="16" t="s">
        <v>91</v>
      </c>
      <c r="B97" s="25">
        <f t="shared" ref="B97:J97" si="21">+B48+B61+B68+B93</f>
        <v>1101762.8400000001</v>
      </c>
      <c r="C97" s="25">
        <f t="shared" si="21"/>
        <v>1779335.5</v>
      </c>
      <c r="D97" s="25">
        <f t="shared" si="21"/>
        <v>2093021.6200000003</v>
      </c>
      <c r="E97" s="25">
        <f t="shared" si="21"/>
        <v>1073982.5999999999</v>
      </c>
      <c r="F97" s="25">
        <f t="shared" si="21"/>
        <v>1607698.1299999997</v>
      </c>
      <c r="G97" s="25">
        <f t="shared" si="21"/>
        <v>2145609.1799999997</v>
      </c>
      <c r="H97" s="25">
        <f t="shared" si="21"/>
        <v>1132513.19</v>
      </c>
      <c r="I97" s="25">
        <f t="shared" si="21"/>
        <v>36919.02999999997</v>
      </c>
      <c r="J97" s="25">
        <f t="shared" si="21"/>
        <v>119795.08000000007</v>
      </c>
      <c r="K97" s="50">
        <f t="shared" si="19"/>
        <v>11090637.169999998</v>
      </c>
      <c r="L97" s="57"/>
    </row>
    <row r="98" spans="1:12" ht="18" customHeight="1">
      <c r="A98" s="16" t="s">
        <v>95</v>
      </c>
      <c r="B98" s="25">
        <f t="shared" ref="B98:J98" si="22">IF(+B56+B94+B99&lt;0,0,(B56+B94+B99))</f>
        <v>15010.33</v>
      </c>
      <c r="C98" s="25">
        <f t="shared" si="22"/>
        <v>20007.89</v>
      </c>
      <c r="D98" s="25">
        <f t="shared" si="22"/>
        <v>20262.91</v>
      </c>
      <c r="E98" s="25">
        <f t="shared" si="22"/>
        <v>18886.52</v>
      </c>
      <c r="F98" s="25">
        <f t="shared" si="22"/>
        <v>18793.87</v>
      </c>
      <c r="G98" s="25">
        <f t="shared" si="22"/>
        <v>24940.959999999999</v>
      </c>
      <c r="H98" s="25">
        <f t="shared" si="22"/>
        <v>15449.86</v>
      </c>
      <c r="I98" s="20">
        <f t="shared" si="22"/>
        <v>0</v>
      </c>
      <c r="J98" s="25">
        <f t="shared" si="22"/>
        <v>11586.91</v>
      </c>
      <c r="K98" s="50">
        <f t="shared" si="19"/>
        <v>144939.25000000003</v>
      </c>
    </row>
    <row r="99" spans="1:12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19"/>
        <v>0</v>
      </c>
    </row>
    <row r="100" spans="1:12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2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2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2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2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11235576.42</v>
      </c>
    </row>
    <row r="105" spans="1:12" ht="18.75" customHeight="1">
      <c r="A105" s="27" t="s">
        <v>79</v>
      </c>
      <c r="B105" s="28">
        <v>136726.06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ref="K105:K122" si="23">SUM(B105:J105)</f>
        <v>136726.06</v>
      </c>
    </row>
    <row r="106" spans="1:12" ht="18.75" customHeight="1">
      <c r="A106" s="27" t="s">
        <v>80</v>
      </c>
      <c r="B106" s="28">
        <v>980047.11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3"/>
        <v>980047.11</v>
      </c>
    </row>
    <row r="107" spans="1:12" ht="18.75" customHeight="1">
      <c r="A107" s="27" t="s">
        <v>81</v>
      </c>
      <c r="B107" s="42">
        <v>0</v>
      </c>
      <c r="C107" s="28">
        <f>+C96</f>
        <v>1799343.39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3"/>
        <v>1799343.39</v>
      </c>
    </row>
    <row r="108" spans="1:12" ht="18.75" customHeight="1">
      <c r="A108" s="27" t="s">
        <v>82</v>
      </c>
      <c r="B108" s="42">
        <v>0</v>
      </c>
      <c r="C108" s="42">
        <v>0</v>
      </c>
      <c r="D108" s="28">
        <f>+D96</f>
        <v>2113284.5300000003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3"/>
        <v>2113284.5300000003</v>
      </c>
    </row>
    <row r="109" spans="1:12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1092869.1199999999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3"/>
        <v>1092869.1199999999</v>
      </c>
    </row>
    <row r="110" spans="1:12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200458.13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3"/>
        <v>200458.13</v>
      </c>
    </row>
    <row r="111" spans="1:12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277678.90999999997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3"/>
        <v>277678.90999999997</v>
      </c>
    </row>
    <row r="112" spans="1:12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420556.87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3"/>
        <v>420556.87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727798.1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3"/>
        <v>727798.1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625916.02</v>
      </c>
      <c r="H114" s="42">
        <v>0</v>
      </c>
      <c r="I114" s="42">
        <v>0</v>
      </c>
      <c r="J114" s="42">
        <v>0</v>
      </c>
      <c r="K114" s="43">
        <f t="shared" si="23"/>
        <v>625916.02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50684.37</v>
      </c>
      <c r="H115" s="42">
        <v>0</v>
      </c>
      <c r="I115" s="42">
        <v>0</v>
      </c>
      <c r="J115" s="42">
        <v>0</v>
      </c>
      <c r="K115" s="43">
        <f t="shared" si="23"/>
        <v>50684.37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348631.42</v>
      </c>
      <c r="H116" s="42">
        <v>0</v>
      </c>
      <c r="I116" s="42">
        <v>0</v>
      </c>
      <c r="J116" s="42">
        <v>0</v>
      </c>
      <c r="K116" s="43">
        <f t="shared" si="23"/>
        <v>348631.42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310238.05</v>
      </c>
      <c r="H117" s="42">
        <v>0</v>
      </c>
      <c r="I117" s="42">
        <v>0</v>
      </c>
      <c r="J117" s="42">
        <v>0</v>
      </c>
      <c r="K117" s="43">
        <f t="shared" si="23"/>
        <v>310238.05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835080.28</v>
      </c>
      <c r="H118" s="42">
        <v>0</v>
      </c>
      <c r="I118" s="42">
        <v>0</v>
      </c>
      <c r="J118" s="42">
        <v>0</v>
      </c>
      <c r="K118" s="43">
        <f t="shared" si="23"/>
        <v>835080.28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413484.07</v>
      </c>
      <c r="I119" s="42">
        <v>0</v>
      </c>
      <c r="J119" s="42">
        <v>0</v>
      </c>
      <c r="K119" s="43">
        <f t="shared" si="23"/>
        <v>413484.07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734478.97</v>
      </c>
      <c r="I120" s="42">
        <v>0</v>
      </c>
      <c r="J120" s="42">
        <v>0</v>
      </c>
      <c r="K120" s="43">
        <f t="shared" si="23"/>
        <v>734478.97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36919.03</v>
      </c>
      <c r="J121" s="42">
        <v>0</v>
      </c>
      <c r="K121" s="43">
        <f t="shared" si="23"/>
        <v>36919.03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131381.99</v>
      </c>
      <c r="K122" s="46">
        <f t="shared" si="23"/>
        <v>131381.99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opLeftCell="A109" zoomScaleNormal="100" zoomScaleSheetLayoutView="70" workbookViewId="0">
      <selection activeCell="A118" sqref="A118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3" ht="21">
      <c r="A2" s="68" t="s">
        <v>139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9" t="s">
        <v>15</v>
      </c>
      <c r="B4" s="70" t="s">
        <v>118</v>
      </c>
      <c r="C4" s="71"/>
      <c r="D4" s="71"/>
      <c r="E4" s="71"/>
      <c r="F4" s="71"/>
      <c r="G4" s="71"/>
      <c r="H4" s="71"/>
      <c r="I4" s="71"/>
      <c r="J4" s="72"/>
      <c r="K4" s="73" t="s">
        <v>16</v>
      </c>
    </row>
    <row r="5" spans="1:13" ht="38.25">
      <c r="A5" s="69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4" t="s">
        <v>117</v>
      </c>
      <c r="J5" s="74" t="s">
        <v>116</v>
      </c>
      <c r="K5" s="69"/>
    </row>
    <row r="6" spans="1:13" ht="18.75" customHeight="1">
      <c r="A6" s="6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5"/>
      <c r="J6" s="75"/>
      <c r="K6" s="69"/>
    </row>
    <row r="7" spans="1:13" ht="17.25" customHeight="1">
      <c r="A7" s="8" t="s">
        <v>30</v>
      </c>
      <c r="B7" s="9">
        <f t="shared" ref="B7:K7" si="0">+B8+B20+B24+B27</f>
        <v>597587</v>
      </c>
      <c r="C7" s="9">
        <f t="shared" si="0"/>
        <v>785852</v>
      </c>
      <c r="D7" s="9">
        <f t="shared" si="0"/>
        <v>801975</v>
      </c>
      <c r="E7" s="9">
        <f t="shared" si="0"/>
        <v>552613</v>
      </c>
      <c r="F7" s="9">
        <f t="shared" si="0"/>
        <v>797410</v>
      </c>
      <c r="G7" s="9">
        <f t="shared" si="0"/>
        <v>1203890</v>
      </c>
      <c r="H7" s="9">
        <f t="shared" si="0"/>
        <v>567537</v>
      </c>
      <c r="I7" s="9">
        <f t="shared" si="0"/>
        <v>126890</v>
      </c>
      <c r="J7" s="9">
        <f t="shared" si="0"/>
        <v>286395</v>
      </c>
      <c r="K7" s="9">
        <f t="shared" si="0"/>
        <v>5720149</v>
      </c>
      <c r="L7" s="55"/>
    </row>
    <row r="8" spans="1:13" ht="17.25" customHeight="1">
      <c r="A8" s="10" t="s">
        <v>125</v>
      </c>
      <c r="B8" s="11">
        <f t="shared" ref="B8:J8" si="1">B9+B12+B16</f>
        <v>354259</v>
      </c>
      <c r="C8" s="11">
        <f t="shared" si="1"/>
        <v>475634</v>
      </c>
      <c r="D8" s="11">
        <f t="shared" si="1"/>
        <v>454706</v>
      </c>
      <c r="E8" s="11">
        <f t="shared" si="1"/>
        <v>327756</v>
      </c>
      <c r="F8" s="11">
        <f t="shared" si="1"/>
        <v>445520</v>
      </c>
      <c r="G8" s="11">
        <f t="shared" si="1"/>
        <v>652476</v>
      </c>
      <c r="H8" s="11">
        <f t="shared" si="1"/>
        <v>350933</v>
      </c>
      <c r="I8" s="11">
        <f t="shared" si="1"/>
        <v>68814</v>
      </c>
      <c r="J8" s="11">
        <f t="shared" si="1"/>
        <v>158890</v>
      </c>
      <c r="K8" s="11">
        <f t="shared" ref="K8:K27" si="2">SUM(B8:J8)</f>
        <v>3288988</v>
      </c>
    </row>
    <row r="9" spans="1:13" ht="17.25" customHeight="1">
      <c r="A9" s="15" t="s">
        <v>17</v>
      </c>
      <c r="B9" s="13">
        <f t="shared" ref="B9:J9" si="3">+B10+B11</f>
        <v>57190</v>
      </c>
      <c r="C9" s="13">
        <f t="shared" si="3"/>
        <v>77511</v>
      </c>
      <c r="D9" s="13">
        <f t="shared" si="3"/>
        <v>68442</v>
      </c>
      <c r="E9" s="13">
        <f t="shared" si="3"/>
        <v>50578</v>
      </c>
      <c r="F9" s="13">
        <f t="shared" si="3"/>
        <v>62598</v>
      </c>
      <c r="G9" s="13">
        <f t="shared" si="3"/>
        <v>70160</v>
      </c>
      <c r="H9" s="13">
        <f t="shared" si="3"/>
        <v>66651</v>
      </c>
      <c r="I9" s="13">
        <f t="shared" si="3"/>
        <v>12722</v>
      </c>
      <c r="J9" s="13">
        <f t="shared" si="3"/>
        <v>21505</v>
      </c>
      <c r="K9" s="11">
        <f t="shared" si="2"/>
        <v>487357</v>
      </c>
    </row>
    <row r="10" spans="1:13" ht="17.25" customHeight="1">
      <c r="A10" s="31" t="s">
        <v>18</v>
      </c>
      <c r="B10" s="13">
        <v>57190</v>
      </c>
      <c r="C10" s="13">
        <v>77511</v>
      </c>
      <c r="D10" s="13">
        <v>68442</v>
      </c>
      <c r="E10" s="13">
        <v>50578</v>
      </c>
      <c r="F10" s="13">
        <v>62598</v>
      </c>
      <c r="G10" s="13">
        <v>70160</v>
      </c>
      <c r="H10" s="13">
        <v>66651</v>
      </c>
      <c r="I10" s="13">
        <v>12722</v>
      </c>
      <c r="J10" s="13">
        <v>21505</v>
      </c>
      <c r="K10" s="11">
        <f t="shared" si="2"/>
        <v>487357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 t="shared" si="2"/>
        <v>0</v>
      </c>
    </row>
    <row r="12" spans="1:13" ht="17.25" customHeight="1">
      <c r="A12" s="15" t="s">
        <v>31</v>
      </c>
      <c r="B12" s="17">
        <f t="shared" ref="B12:J12" si="4">SUM(B13:B15)</f>
        <v>294854</v>
      </c>
      <c r="C12" s="17">
        <f t="shared" si="4"/>
        <v>395007</v>
      </c>
      <c r="D12" s="17">
        <f t="shared" si="4"/>
        <v>383428</v>
      </c>
      <c r="E12" s="17">
        <f t="shared" si="4"/>
        <v>275032</v>
      </c>
      <c r="F12" s="17">
        <f t="shared" si="4"/>
        <v>379965</v>
      </c>
      <c r="G12" s="17">
        <f t="shared" si="4"/>
        <v>577698</v>
      </c>
      <c r="H12" s="17">
        <f t="shared" si="4"/>
        <v>281903</v>
      </c>
      <c r="I12" s="17">
        <f t="shared" si="4"/>
        <v>55477</v>
      </c>
      <c r="J12" s="17">
        <f t="shared" si="4"/>
        <v>136462</v>
      </c>
      <c r="K12" s="11">
        <f t="shared" si="2"/>
        <v>2779826</v>
      </c>
    </row>
    <row r="13" spans="1:13" ht="17.25" customHeight="1">
      <c r="A13" s="14" t="s">
        <v>20</v>
      </c>
      <c r="B13" s="13">
        <v>146110</v>
      </c>
      <c r="C13" s="13">
        <v>210750</v>
      </c>
      <c r="D13" s="13">
        <v>209817</v>
      </c>
      <c r="E13" s="13">
        <v>146001</v>
      </c>
      <c r="F13" s="13">
        <v>200343</v>
      </c>
      <c r="G13" s="13">
        <v>290419</v>
      </c>
      <c r="H13" s="13">
        <v>140012</v>
      </c>
      <c r="I13" s="13">
        <v>32053</v>
      </c>
      <c r="J13" s="13">
        <v>74471</v>
      </c>
      <c r="K13" s="11">
        <f t="shared" si="2"/>
        <v>1449976</v>
      </c>
      <c r="L13" s="55"/>
      <c r="M13" s="56"/>
    </row>
    <row r="14" spans="1:13" ht="17.25" customHeight="1">
      <c r="A14" s="14" t="s">
        <v>21</v>
      </c>
      <c r="B14" s="13">
        <v>138226</v>
      </c>
      <c r="C14" s="13">
        <v>169091</v>
      </c>
      <c r="D14" s="13">
        <v>159914</v>
      </c>
      <c r="E14" s="13">
        <v>119762</v>
      </c>
      <c r="F14" s="13">
        <v>167310</v>
      </c>
      <c r="G14" s="13">
        <v>271873</v>
      </c>
      <c r="H14" s="13">
        <v>131040</v>
      </c>
      <c r="I14" s="13">
        <v>20924</v>
      </c>
      <c r="J14" s="13">
        <v>57071</v>
      </c>
      <c r="K14" s="11">
        <f t="shared" si="2"/>
        <v>1235211</v>
      </c>
      <c r="L14" s="55"/>
    </row>
    <row r="15" spans="1:13" ht="17.25" customHeight="1">
      <c r="A15" s="14" t="s">
        <v>22</v>
      </c>
      <c r="B15" s="13">
        <v>10518</v>
      </c>
      <c r="C15" s="13">
        <v>15166</v>
      </c>
      <c r="D15" s="13">
        <v>13697</v>
      </c>
      <c r="E15" s="13">
        <v>9269</v>
      </c>
      <c r="F15" s="13">
        <v>12312</v>
      </c>
      <c r="G15" s="13">
        <v>15406</v>
      </c>
      <c r="H15" s="13">
        <v>10851</v>
      </c>
      <c r="I15" s="13">
        <v>2500</v>
      </c>
      <c r="J15" s="13">
        <v>4920</v>
      </c>
      <c r="K15" s="11">
        <f t="shared" si="2"/>
        <v>94639</v>
      </c>
    </row>
    <row r="16" spans="1:13" ht="17.25" customHeight="1">
      <c r="A16" s="15" t="s">
        <v>121</v>
      </c>
      <c r="B16" s="13">
        <f t="shared" ref="B16:J16" si="5">B17+B18+B19</f>
        <v>2215</v>
      </c>
      <c r="C16" s="13">
        <f t="shared" si="5"/>
        <v>3116</v>
      </c>
      <c r="D16" s="13">
        <f t="shared" si="5"/>
        <v>2836</v>
      </c>
      <c r="E16" s="13">
        <f t="shared" si="5"/>
        <v>2146</v>
      </c>
      <c r="F16" s="13">
        <f t="shared" si="5"/>
        <v>2957</v>
      </c>
      <c r="G16" s="13">
        <f t="shared" si="5"/>
        <v>4618</v>
      </c>
      <c r="H16" s="13">
        <f t="shared" si="5"/>
        <v>2379</v>
      </c>
      <c r="I16" s="13">
        <f t="shared" si="5"/>
        <v>615</v>
      </c>
      <c r="J16" s="13">
        <f t="shared" si="5"/>
        <v>923</v>
      </c>
      <c r="K16" s="11">
        <f t="shared" si="2"/>
        <v>21805</v>
      </c>
    </row>
    <row r="17" spans="1:12" ht="17.25" customHeight="1">
      <c r="A17" s="14" t="s">
        <v>122</v>
      </c>
      <c r="B17" s="13">
        <v>2181</v>
      </c>
      <c r="C17" s="13">
        <v>3040</v>
      </c>
      <c r="D17" s="13">
        <v>2761</v>
      </c>
      <c r="E17" s="13">
        <v>2082</v>
      </c>
      <c r="F17" s="13">
        <v>2870</v>
      </c>
      <c r="G17" s="13">
        <v>4513</v>
      </c>
      <c r="H17" s="13">
        <v>2335</v>
      </c>
      <c r="I17" s="13">
        <v>606</v>
      </c>
      <c r="J17" s="13">
        <v>909</v>
      </c>
      <c r="K17" s="11">
        <f t="shared" si="2"/>
        <v>21297</v>
      </c>
    </row>
    <row r="18" spans="1:12" ht="17.25" customHeight="1">
      <c r="A18" s="14" t="s">
        <v>123</v>
      </c>
      <c r="B18" s="13">
        <v>34</v>
      </c>
      <c r="C18" s="13">
        <v>76</v>
      </c>
      <c r="D18" s="13">
        <v>75</v>
      </c>
      <c r="E18" s="13">
        <v>64</v>
      </c>
      <c r="F18" s="13">
        <v>87</v>
      </c>
      <c r="G18" s="13">
        <v>105</v>
      </c>
      <c r="H18" s="13">
        <v>44</v>
      </c>
      <c r="I18" s="13">
        <v>9</v>
      </c>
      <c r="J18" s="13">
        <v>14</v>
      </c>
      <c r="K18" s="11">
        <f t="shared" si="2"/>
        <v>508</v>
      </c>
    </row>
    <row r="19" spans="1:12" ht="17.25" customHeight="1">
      <c r="A19" s="14" t="s">
        <v>124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1">
        <f>SUM(B19:I19)</f>
        <v>0</v>
      </c>
      <c r="K19" s="11">
        <f t="shared" si="2"/>
        <v>0</v>
      </c>
    </row>
    <row r="20" spans="1:12" ht="17.25" customHeight="1">
      <c r="A20" s="16" t="s">
        <v>23</v>
      </c>
      <c r="B20" s="11">
        <f t="shared" ref="B20:J20" si="6">+B21+B22+B23</f>
        <v>201118</v>
      </c>
      <c r="C20" s="11">
        <f t="shared" si="6"/>
        <v>243100</v>
      </c>
      <c r="D20" s="11">
        <f t="shared" si="6"/>
        <v>266655</v>
      </c>
      <c r="E20" s="11">
        <f t="shared" si="6"/>
        <v>175483</v>
      </c>
      <c r="F20" s="11">
        <f t="shared" si="6"/>
        <v>289935</v>
      </c>
      <c r="G20" s="11">
        <f t="shared" si="6"/>
        <v>485811</v>
      </c>
      <c r="H20" s="11">
        <f t="shared" si="6"/>
        <v>176643</v>
      </c>
      <c r="I20" s="11">
        <f t="shared" si="6"/>
        <v>43191</v>
      </c>
      <c r="J20" s="11">
        <f t="shared" si="6"/>
        <v>93214</v>
      </c>
      <c r="K20" s="11">
        <f t="shared" si="2"/>
        <v>1975150</v>
      </c>
    </row>
    <row r="21" spans="1:12" ht="17.25" customHeight="1">
      <c r="A21" s="12" t="s">
        <v>24</v>
      </c>
      <c r="B21" s="13">
        <v>112634</v>
      </c>
      <c r="C21" s="13">
        <v>149273</v>
      </c>
      <c r="D21" s="13">
        <v>164278</v>
      </c>
      <c r="E21" s="13">
        <v>105502</v>
      </c>
      <c r="F21" s="13">
        <v>171668</v>
      </c>
      <c r="G21" s="13">
        <v>271947</v>
      </c>
      <c r="H21" s="13">
        <v>105021</v>
      </c>
      <c r="I21" s="13">
        <v>27692</v>
      </c>
      <c r="J21" s="13">
        <v>56672</v>
      </c>
      <c r="K21" s="11">
        <f t="shared" si="2"/>
        <v>1164687</v>
      </c>
      <c r="L21" s="55"/>
    </row>
    <row r="22" spans="1:12" ht="17.25" customHeight="1">
      <c r="A22" s="12" t="s">
        <v>25</v>
      </c>
      <c r="B22" s="13">
        <v>82898</v>
      </c>
      <c r="C22" s="13">
        <v>86955</v>
      </c>
      <c r="D22" s="13">
        <v>95061</v>
      </c>
      <c r="E22" s="13">
        <v>65548</v>
      </c>
      <c r="F22" s="13">
        <v>111252</v>
      </c>
      <c r="G22" s="13">
        <v>203393</v>
      </c>
      <c r="H22" s="13">
        <v>66891</v>
      </c>
      <c r="I22" s="13">
        <v>14129</v>
      </c>
      <c r="J22" s="13">
        <v>33885</v>
      </c>
      <c r="K22" s="11">
        <f t="shared" si="2"/>
        <v>760012</v>
      </c>
      <c r="L22" s="55"/>
    </row>
    <row r="23" spans="1:12" ht="17.25" customHeight="1">
      <c r="A23" s="12" t="s">
        <v>26</v>
      </c>
      <c r="B23" s="13">
        <v>5586</v>
      </c>
      <c r="C23" s="13">
        <v>6872</v>
      </c>
      <c r="D23" s="13">
        <v>7316</v>
      </c>
      <c r="E23" s="13">
        <v>4433</v>
      </c>
      <c r="F23" s="13">
        <v>7015</v>
      </c>
      <c r="G23" s="13">
        <v>10471</v>
      </c>
      <c r="H23" s="13">
        <v>4731</v>
      </c>
      <c r="I23" s="13">
        <v>1370</v>
      </c>
      <c r="J23" s="13">
        <v>2657</v>
      </c>
      <c r="K23" s="11">
        <f t="shared" si="2"/>
        <v>50451</v>
      </c>
    </row>
    <row r="24" spans="1:12" ht="17.25" customHeight="1">
      <c r="A24" s="16" t="s">
        <v>27</v>
      </c>
      <c r="B24" s="13">
        <v>42210</v>
      </c>
      <c r="C24" s="13">
        <v>67118</v>
      </c>
      <c r="D24" s="13">
        <v>80614</v>
      </c>
      <c r="E24" s="13">
        <v>49374</v>
      </c>
      <c r="F24" s="13">
        <v>61955</v>
      </c>
      <c r="G24" s="13">
        <v>65603</v>
      </c>
      <c r="H24" s="13">
        <v>33284</v>
      </c>
      <c r="I24" s="13">
        <v>14885</v>
      </c>
      <c r="J24" s="13">
        <v>34291</v>
      </c>
      <c r="K24" s="11">
        <f t="shared" si="2"/>
        <v>449334</v>
      </c>
    </row>
    <row r="25" spans="1:12" ht="17.25" customHeight="1">
      <c r="A25" s="12" t="s">
        <v>28</v>
      </c>
      <c r="B25" s="13">
        <v>27014</v>
      </c>
      <c r="C25" s="13">
        <v>42956</v>
      </c>
      <c r="D25" s="13">
        <v>51593</v>
      </c>
      <c r="E25" s="13">
        <v>31599</v>
      </c>
      <c r="F25" s="13">
        <v>39651</v>
      </c>
      <c r="G25" s="13">
        <v>41986</v>
      </c>
      <c r="H25" s="13">
        <v>21302</v>
      </c>
      <c r="I25" s="13">
        <v>9526</v>
      </c>
      <c r="J25" s="13">
        <v>21946</v>
      </c>
      <c r="K25" s="11">
        <f t="shared" si="2"/>
        <v>287573</v>
      </c>
      <c r="L25" s="55"/>
    </row>
    <row r="26" spans="1:12" ht="17.25" customHeight="1">
      <c r="A26" s="12" t="s">
        <v>29</v>
      </c>
      <c r="B26" s="13">
        <v>15196</v>
      </c>
      <c r="C26" s="13">
        <v>24162</v>
      </c>
      <c r="D26" s="13">
        <v>29021</v>
      </c>
      <c r="E26" s="13">
        <v>17775</v>
      </c>
      <c r="F26" s="13">
        <v>22304</v>
      </c>
      <c r="G26" s="13">
        <v>23617</v>
      </c>
      <c r="H26" s="13">
        <v>11982</v>
      </c>
      <c r="I26" s="13">
        <v>5359</v>
      </c>
      <c r="J26" s="13">
        <v>12345</v>
      </c>
      <c r="K26" s="11">
        <f t="shared" si="2"/>
        <v>161761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6677</v>
      </c>
      <c r="I27" s="11">
        <v>0</v>
      </c>
      <c r="J27" s="11">
        <v>0</v>
      </c>
      <c r="K27" s="11">
        <f t="shared" si="2"/>
        <v>6677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 t="shared" ref="B29:J29" si="7">SUM(B30:B33)</f>
        <v>2.2709000000000001</v>
      </c>
      <c r="C29" s="34">
        <f t="shared" si="7"/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13086.02</v>
      </c>
      <c r="I35" s="20">
        <v>0</v>
      </c>
      <c r="J35" s="20">
        <v>0</v>
      </c>
      <c r="K35" s="24">
        <f>SUM(B35:J35)</f>
        <v>13086.02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5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 t="shared" si="8"/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 t="shared" ref="B47:J47" si="9">+B48+B56</f>
        <v>1372070.6500000001</v>
      </c>
      <c r="C47" s="23">
        <f t="shared" si="9"/>
        <v>2055477.9699999997</v>
      </c>
      <c r="D47" s="23">
        <f t="shared" si="9"/>
        <v>2380154.5500000003</v>
      </c>
      <c r="E47" s="23">
        <f t="shared" si="9"/>
        <v>1389366.76</v>
      </c>
      <c r="F47" s="23">
        <f t="shared" si="9"/>
        <v>1938638.1900000002</v>
      </c>
      <c r="G47" s="23">
        <f t="shared" si="9"/>
        <v>2518317.54</v>
      </c>
      <c r="H47" s="23">
        <f t="shared" si="9"/>
        <v>1376322.7500000002</v>
      </c>
      <c r="I47" s="23">
        <f t="shared" si="9"/>
        <v>534904.80000000005</v>
      </c>
      <c r="J47" s="23">
        <f t="shared" si="9"/>
        <v>727431.21000000008</v>
      </c>
      <c r="K47" s="23">
        <f t="shared" ref="K47:K56" si="10">SUM(B47:J47)</f>
        <v>14292684.420000002</v>
      </c>
    </row>
    <row r="48" spans="1:11" ht="17.25" customHeight="1">
      <c r="A48" s="16" t="s">
        <v>48</v>
      </c>
      <c r="B48" s="24">
        <f t="shared" ref="B48:J48" si="11">SUM(B49:B55)</f>
        <v>1357060.32</v>
      </c>
      <c r="C48" s="24">
        <f t="shared" si="11"/>
        <v>2035470.0799999998</v>
      </c>
      <c r="D48" s="24">
        <f t="shared" si="11"/>
        <v>2359891.64</v>
      </c>
      <c r="E48" s="24">
        <f t="shared" si="11"/>
        <v>1370480.24</v>
      </c>
      <c r="F48" s="24">
        <f t="shared" si="11"/>
        <v>1919844.32</v>
      </c>
      <c r="G48" s="24">
        <f t="shared" si="11"/>
        <v>2493376.58</v>
      </c>
      <c r="H48" s="24">
        <f t="shared" si="11"/>
        <v>1360872.8900000001</v>
      </c>
      <c r="I48" s="24">
        <f t="shared" si="11"/>
        <v>534904.80000000005</v>
      </c>
      <c r="J48" s="24">
        <f t="shared" si="11"/>
        <v>715844.3</v>
      </c>
      <c r="K48" s="24">
        <f t="shared" si="10"/>
        <v>14147745.170000002</v>
      </c>
    </row>
    <row r="49" spans="1:11" ht="17.25" customHeight="1">
      <c r="A49" s="36" t="s">
        <v>49</v>
      </c>
      <c r="B49" s="24">
        <f t="shared" ref="B49:J49" si="12">ROUND(B30*B7,2)</f>
        <v>1357060.32</v>
      </c>
      <c r="C49" s="24">
        <f t="shared" si="12"/>
        <v>2030955.91</v>
      </c>
      <c r="D49" s="24">
        <f t="shared" si="12"/>
        <v>2359891.64</v>
      </c>
      <c r="E49" s="24">
        <f t="shared" si="12"/>
        <v>1370480.24</v>
      </c>
      <c r="F49" s="24">
        <f t="shared" si="12"/>
        <v>1919844.32</v>
      </c>
      <c r="G49" s="24">
        <f t="shared" si="12"/>
        <v>2493376.58</v>
      </c>
      <c r="H49" s="24">
        <f t="shared" si="12"/>
        <v>1347786.87</v>
      </c>
      <c r="I49" s="24">
        <f t="shared" si="12"/>
        <v>534904.80000000005</v>
      </c>
      <c r="J49" s="24">
        <f t="shared" si="12"/>
        <v>715844.3</v>
      </c>
      <c r="K49" s="24">
        <f t="shared" si="10"/>
        <v>14130144.98</v>
      </c>
    </row>
    <row r="50" spans="1:11" ht="17.25" customHeight="1">
      <c r="A50" s="36" t="s">
        <v>50</v>
      </c>
      <c r="B50" s="20">
        <v>0</v>
      </c>
      <c r="C50" s="24">
        <f>ROUND(C31*C7,2)</f>
        <v>4514.17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0"/>
        <v>4514.17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0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13086.02</v>
      </c>
      <c r="I53" s="33">
        <f>+I35</f>
        <v>0</v>
      </c>
      <c r="J53" s="33">
        <f>+J35</f>
        <v>0</v>
      </c>
      <c r="K53" s="24">
        <f t="shared" si="10"/>
        <v>13086.02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0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0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18793.87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0"/>
        <v>144939.25000000003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>
        <v>0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-243712.38</v>
      </c>
      <c r="C60" s="37">
        <f t="shared" si="13"/>
        <v>-260664.88999999998</v>
      </c>
      <c r="D60" s="37">
        <f t="shared" si="13"/>
        <v>-245151.66999999998</v>
      </c>
      <c r="E60" s="37">
        <f t="shared" si="13"/>
        <v>-272986.71999999997</v>
      </c>
      <c r="F60" s="37">
        <f t="shared" si="13"/>
        <v>-276743.88</v>
      </c>
      <c r="G60" s="37">
        <f t="shared" si="13"/>
        <v>-313322.25</v>
      </c>
      <c r="H60" s="37">
        <f t="shared" si="13"/>
        <v>-911775.48</v>
      </c>
      <c r="I60" s="37">
        <f t="shared" si="13"/>
        <v>-82026.510000000009</v>
      </c>
      <c r="J60" s="37">
        <f t="shared" si="13"/>
        <v>-9130.7299999999959</v>
      </c>
      <c r="K60" s="37">
        <f>SUM(B60:J60)</f>
        <v>-2615514.5100000002</v>
      </c>
    </row>
    <row r="61" spans="1:11" ht="18.75" customHeight="1">
      <c r="A61" s="16" t="s">
        <v>83</v>
      </c>
      <c r="B61" s="37">
        <f t="shared" ref="B61:J61" si="14">B62+B63+B64+B65+B66+B67</f>
        <v>-228897.87</v>
      </c>
      <c r="C61" s="37">
        <f t="shared" si="14"/>
        <v>-238962.8</v>
      </c>
      <c r="D61" s="37">
        <f t="shared" si="14"/>
        <v>-223615.53</v>
      </c>
      <c r="E61" s="37">
        <f t="shared" si="14"/>
        <v>-245714.78</v>
      </c>
      <c r="F61" s="37">
        <f t="shared" si="14"/>
        <v>-256730.52000000002</v>
      </c>
      <c r="G61" s="37">
        <f t="shared" si="14"/>
        <v>-283443.55</v>
      </c>
      <c r="H61" s="37">
        <f t="shared" si="14"/>
        <v>-199953</v>
      </c>
      <c r="I61" s="37">
        <f t="shared" si="14"/>
        <v>-38166</v>
      </c>
      <c r="J61" s="37">
        <f t="shared" si="14"/>
        <v>-64515</v>
      </c>
      <c r="K61" s="37">
        <f>SUM(B61:J61)</f>
        <v>-1779999.05</v>
      </c>
    </row>
    <row r="62" spans="1:11" ht="18.75" customHeight="1">
      <c r="A62" s="12" t="s">
        <v>84</v>
      </c>
      <c r="B62" s="37">
        <f t="shared" ref="B62:J62" si="15">-ROUND(B9*$D$3,2)</f>
        <v>-171570</v>
      </c>
      <c r="C62" s="37">
        <f t="shared" si="15"/>
        <v>-232533</v>
      </c>
      <c r="D62" s="37">
        <f t="shared" si="15"/>
        <v>-205326</v>
      </c>
      <c r="E62" s="37">
        <f t="shared" si="15"/>
        <v>-151734</v>
      </c>
      <c r="F62" s="37">
        <f t="shared" si="15"/>
        <v>-187794</v>
      </c>
      <c r="G62" s="37">
        <f t="shared" si="15"/>
        <v>-210480</v>
      </c>
      <c r="H62" s="37">
        <f t="shared" si="15"/>
        <v>-199953</v>
      </c>
      <c r="I62" s="37">
        <f t="shared" si="15"/>
        <v>-38166</v>
      </c>
      <c r="J62" s="37">
        <f t="shared" si="15"/>
        <v>-64515</v>
      </c>
      <c r="K62" s="37">
        <f>SUM(B62:J62)</f>
        <v>-1462071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49">
        <v>-57327.87</v>
      </c>
      <c r="C66" s="49">
        <v>-6429.8</v>
      </c>
      <c r="D66" s="49">
        <v>-18289.53</v>
      </c>
      <c r="E66" s="49">
        <v>-93980.78</v>
      </c>
      <c r="F66" s="49">
        <v>-68936.52</v>
      </c>
      <c r="G66" s="49">
        <v>-72963.55</v>
      </c>
      <c r="H66" s="20">
        <v>0</v>
      </c>
      <c r="I66" s="20">
        <v>0</v>
      </c>
      <c r="J66" s="20">
        <v>0</v>
      </c>
      <c r="K66" s="37">
        <f>SUM(B66:J66)</f>
        <v>-317928.05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6">SUM(B69:B92)</f>
        <v>-14814.51</v>
      </c>
      <c r="C68" s="37">
        <f t="shared" si="16"/>
        <v>-21702.09</v>
      </c>
      <c r="D68" s="37">
        <f t="shared" si="16"/>
        <v>-21536.14</v>
      </c>
      <c r="E68" s="37">
        <f t="shared" si="16"/>
        <v>-27271.94</v>
      </c>
      <c r="F68" s="37">
        <f t="shared" si="16"/>
        <v>-20013.36</v>
      </c>
      <c r="G68" s="37">
        <f t="shared" si="16"/>
        <v>-29878.7</v>
      </c>
      <c r="H68" s="37">
        <f t="shared" si="16"/>
        <v>-711822.48</v>
      </c>
      <c r="I68" s="37">
        <f t="shared" si="16"/>
        <v>-43860.51</v>
      </c>
      <c r="J68" s="37">
        <f t="shared" si="16"/>
        <v>55384.270000000004</v>
      </c>
      <c r="K68" s="37">
        <f t="shared" ref="K68:K74" si="17">SUM(B68:J68)</f>
        <v>-835515.46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7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7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7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7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7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7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ref="K76:K90" si="18">SUM(B76:J76)</f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8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8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8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8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50">
        <v>80000</v>
      </c>
      <c r="K81" s="50">
        <f t="shared" si="18"/>
        <v>80000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8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8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8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8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8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50">
        <v>-697203.88</v>
      </c>
      <c r="I87" s="20">
        <v>0</v>
      </c>
      <c r="J87" s="20">
        <v>0</v>
      </c>
      <c r="K87" s="50">
        <f t="shared" si="18"/>
        <v>-697203.88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8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8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8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-11531.74</v>
      </c>
      <c r="F92" s="20">
        <v>0</v>
      </c>
      <c r="G92" s="20">
        <v>0</v>
      </c>
      <c r="H92" s="20">
        <v>0</v>
      </c>
      <c r="I92" s="50">
        <v>-6739.8</v>
      </c>
      <c r="J92" s="50">
        <v>-13021.02</v>
      </c>
      <c r="K92" s="50">
        <f>SUM(B92:J92)</f>
        <v>-31292.560000000001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99" si="19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9"/>
        <v>0</v>
      </c>
      <c r="L95" s="57"/>
    </row>
    <row r="96" spans="1:12" ht="18.75" customHeight="1">
      <c r="A96" s="16" t="s">
        <v>92</v>
      </c>
      <c r="B96" s="25">
        <f t="shared" ref="B96:J96" si="20">+B97+B98</f>
        <v>1128358.2700000003</v>
      </c>
      <c r="C96" s="25">
        <f t="shared" si="20"/>
        <v>1794813.0799999996</v>
      </c>
      <c r="D96" s="25">
        <f t="shared" si="20"/>
        <v>2135002.8800000004</v>
      </c>
      <c r="E96" s="25">
        <f t="shared" si="20"/>
        <v>1116380.04</v>
      </c>
      <c r="F96" s="25">
        <f t="shared" si="20"/>
        <v>1661894.31</v>
      </c>
      <c r="G96" s="25">
        <f t="shared" si="20"/>
        <v>2204995.29</v>
      </c>
      <c r="H96" s="25">
        <f t="shared" si="20"/>
        <v>464547.27000000014</v>
      </c>
      <c r="I96" s="25">
        <f t="shared" si="20"/>
        <v>452878.29000000004</v>
      </c>
      <c r="J96" s="25">
        <f t="shared" si="20"/>
        <v>718300.4800000001</v>
      </c>
      <c r="K96" s="50">
        <f t="shared" si="19"/>
        <v>11677169.91</v>
      </c>
      <c r="L96" s="57"/>
    </row>
    <row r="97" spans="1:12" ht="18.75" customHeight="1">
      <c r="A97" s="16" t="s">
        <v>91</v>
      </c>
      <c r="B97" s="25">
        <f t="shared" ref="B97:J97" si="21">+B48+B61+B68+B93</f>
        <v>1113347.9400000002</v>
      </c>
      <c r="C97" s="25">
        <f t="shared" si="21"/>
        <v>1774805.1899999997</v>
      </c>
      <c r="D97" s="25">
        <f t="shared" si="21"/>
        <v>2114739.9700000002</v>
      </c>
      <c r="E97" s="25">
        <f t="shared" si="21"/>
        <v>1097493.52</v>
      </c>
      <c r="F97" s="25">
        <f t="shared" si="21"/>
        <v>1643100.44</v>
      </c>
      <c r="G97" s="25">
        <f t="shared" si="21"/>
        <v>2180054.33</v>
      </c>
      <c r="H97" s="25">
        <f t="shared" si="21"/>
        <v>449097.41000000015</v>
      </c>
      <c r="I97" s="25">
        <f t="shared" si="21"/>
        <v>452878.29000000004</v>
      </c>
      <c r="J97" s="25">
        <f t="shared" si="21"/>
        <v>706713.57000000007</v>
      </c>
      <c r="K97" s="50">
        <f t="shared" si="19"/>
        <v>11532230.66</v>
      </c>
      <c r="L97" s="57"/>
    </row>
    <row r="98" spans="1:12" ht="18" customHeight="1">
      <c r="A98" s="16" t="s">
        <v>95</v>
      </c>
      <c r="B98" s="25">
        <f t="shared" ref="B98:J98" si="22">IF(+B56+B94+B99&lt;0,0,(B56+B94+B99))</f>
        <v>15010.33</v>
      </c>
      <c r="C98" s="25">
        <f t="shared" si="22"/>
        <v>20007.89</v>
      </c>
      <c r="D98" s="25">
        <f t="shared" si="22"/>
        <v>20262.91</v>
      </c>
      <c r="E98" s="25">
        <f t="shared" si="22"/>
        <v>18886.52</v>
      </c>
      <c r="F98" s="25">
        <f t="shared" si="22"/>
        <v>18793.87</v>
      </c>
      <c r="G98" s="25">
        <f t="shared" si="22"/>
        <v>24940.959999999999</v>
      </c>
      <c r="H98" s="25">
        <f t="shared" si="22"/>
        <v>15449.86</v>
      </c>
      <c r="I98" s="20">
        <f t="shared" si="22"/>
        <v>0</v>
      </c>
      <c r="J98" s="25">
        <f t="shared" si="22"/>
        <v>11586.91</v>
      </c>
      <c r="K98" s="50">
        <f t="shared" si="19"/>
        <v>144939.25000000003</v>
      </c>
    </row>
    <row r="99" spans="1:12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19"/>
        <v>0</v>
      </c>
    </row>
    <row r="100" spans="1:12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2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2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2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2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11677169.910000002</v>
      </c>
    </row>
    <row r="105" spans="1:12" ht="18.75" customHeight="1">
      <c r="A105" s="27" t="s">
        <v>79</v>
      </c>
      <c r="B105" s="28">
        <v>137810.07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ref="K105:K122" si="23">SUM(B105:J105)</f>
        <v>137810.07</v>
      </c>
    </row>
    <row r="106" spans="1:12" ht="18.75" customHeight="1">
      <c r="A106" s="27" t="s">
        <v>80</v>
      </c>
      <c r="B106" s="28">
        <v>990548.2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3"/>
        <v>990548.2</v>
      </c>
    </row>
    <row r="107" spans="1:12" ht="18.75" customHeight="1">
      <c r="A107" s="27" t="s">
        <v>81</v>
      </c>
      <c r="B107" s="42">
        <v>0</v>
      </c>
      <c r="C107" s="28">
        <f>+C96</f>
        <v>1794813.0799999996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3"/>
        <v>1794813.0799999996</v>
      </c>
    </row>
    <row r="108" spans="1:12" ht="18.75" customHeight="1">
      <c r="A108" s="27" t="s">
        <v>82</v>
      </c>
      <c r="B108" s="42">
        <v>0</v>
      </c>
      <c r="C108" s="42">
        <v>0</v>
      </c>
      <c r="D108" s="28">
        <f>+D96</f>
        <v>2135002.8800000004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3"/>
        <v>2135002.8800000004</v>
      </c>
    </row>
    <row r="109" spans="1:12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1116380.04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3"/>
        <v>1116380.04</v>
      </c>
    </row>
    <row r="110" spans="1:12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200551.17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3"/>
        <v>200551.17</v>
      </c>
    </row>
    <row r="111" spans="1:12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277974.77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3"/>
        <v>277974.77</v>
      </c>
    </row>
    <row r="112" spans="1:12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421150.08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3"/>
        <v>421150.08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762218.29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3"/>
        <v>762218.29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599058.36</v>
      </c>
      <c r="H114" s="42">
        <v>0</v>
      </c>
      <c r="I114" s="42">
        <v>0</v>
      </c>
      <c r="J114" s="42">
        <v>0</v>
      </c>
      <c r="K114" s="43">
        <f t="shared" si="23"/>
        <v>599058.36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51375.77</v>
      </c>
      <c r="H115" s="42">
        <v>0</v>
      </c>
      <c r="I115" s="42">
        <v>0</v>
      </c>
      <c r="J115" s="42">
        <v>0</v>
      </c>
      <c r="K115" s="43">
        <f t="shared" si="23"/>
        <v>51375.77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356448.68</v>
      </c>
      <c r="H116" s="42">
        <v>0</v>
      </c>
      <c r="I116" s="42">
        <v>0</v>
      </c>
      <c r="J116" s="42">
        <v>0</v>
      </c>
      <c r="K116" s="43">
        <f t="shared" si="23"/>
        <v>356448.68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323465.21999999997</v>
      </c>
      <c r="H117" s="42">
        <v>0</v>
      </c>
      <c r="I117" s="42">
        <v>0</v>
      </c>
      <c r="J117" s="42">
        <v>0</v>
      </c>
      <c r="K117" s="43">
        <f t="shared" si="23"/>
        <v>323465.21999999997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874647.27</v>
      </c>
      <c r="H118" s="42">
        <v>0</v>
      </c>
      <c r="I118" s="42">
        <v>0</v>
      </c>
      <c r="J118" s="42">
        <v>0</v>
      </c>
      <c r="K118" s="43">
        <f t="shared" si="23"/>
        <v>874647.27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173046.63</v>
      </c>
      <c r="I119" s="42">
        <v>0</v>
      </c>
      <c r="J119" s="42">
        <v>0</v>
      </c>
      <c r="K119" s="43">
        <f t="shared" si="23"/>
        <v>173046.63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291500.63</v>
      </c>
      <c r="I120" s="42">
        <v>0</v>
      </c>
      <c r="J120" s="42">
        <v>0</v>
      </c>
      <c r="K120" s="43">
        <f t="shared" si="23"/>
        <v>291500.63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452878.29</v>
      </c>
      <c r="J121" s="42">
        <v>0</v>
      </c>
      <c r="K121" s="43">
        <f t="shared" si="23"/>
        <v>452878.29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718300.48</v>
      </c>
      <c r="K122" s="46">
        <f t="shared" si="23"/>
        <v>718300.48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opLeftCell="A109" zoomScaleNormal="100" zoomScaleSheetLayoutView="70" workbookViewId="0">
      <selection activeCell="A124" sqref="A124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3" ht="21">
      <c r="A2" s="68" t="s">
        <v>138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9" t="s">
        <v>15</v>
      </c>
      <c r="B4" s="70" t="s">
        <v>118</v>
      </c>
      <c r="C4" s="71"/>
      <c r="D4" s="71"/>
      <c r="E4" s="71"/>
      <c r="F4" s="71"/>
      <c r="G4" s="71"/>
      <c r="H4" s="71"/>
      <c r="I4" s="71"/>
      <c r="J4" s="72"/>
      <c r="K4" s="73" t="s">
        <v>16</v>
      </c>
    </row>
    <row r="5" spans="1:13" ht="38.25">
      <c r="A5" s="69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4" t="s">
        <v>117</v>
      </c>
      <c r="J5" s="74" t="s">
        <v>116</v>
      </c>
      <c r="K5" s="69"/>
    </row>
    <row r="6" spans="1:13" ht="18.75" customHeight="1">
      <c r="A6" s="6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5"/>
      <c r="J6" s="75"/>
      <c r="K6" s="69"/>
    </row>
    <row r="7" spans="1:13" ht="17.25" customHeight="1">
      <c r="A7" s="8" t="s">
        <v>30</v>
      </c>
      <c r="B7" s="9">
        <f t="shared" ref="B7:K7" si="0">+B8+B20+B24+B27</f>
        <v>596611</v>
      </c>
      <c r="C7" s="9">
        <f t="shared" si="0"/>
        <v>786120</v>
      </c>
      <c r="D7" s="9">
        <f t="shared" si="0"/>
        <v>806490</v>
      </c>
      <c r="E7" s="9">
        <f t="shared" si="0"/>
        <v>542970</v>
      </c>
      <c r="F7" s="9">
        <f t="shared" si="0"/>
        <v>796276</v>
      </c>
      <c r="G7" s="9">
        <f t="shared" si="0"/>
        <v>1207379</v>
      </c>
      <c r="H7" s="9">
        <f t="shared" si="0"/>
        <v>556883</v>
      </c>
      <c r="I7" s="9">
        <f t="shared" si="0"/>
        <v>124063</v>
      </c>
      <c r="J7" s="9">
        <f t="shared" si="0"/>
        <v>293384</v>
      </c>
      <c r="K7" s="9">
        <f t="shared" si="0"/>
        <v>5710176</v>
      </c>
      <c r="L7" s="55"/>
    </row>
    <row r="8" spans="1:13" ht="17.25" customHeight="1">
      <c r="A8" s="10" t="s">
        <v>125</v>
      </c>
      <c r="B8" s="11">
        <f t="shared" ref="B8:J8" si="1">B9+B12+B16</f>
        <v>354876</v>
      </c>
      <c r="C8" s="11">
        <f t="shared" si="1"/>
        <v>476700</v>
      </c>
      <c r="D8" s="11">
        <f t="shared" si="1"/>
        <v>457712</v>
      </c>
      <c r="E8" s="11">
        <f t="shared" si="1"/>
        <v>323247</v>
      </c>
      <c r="F8" s="11">
        <f t="shared" si="1"/>
        <v>445885</v>
      </c>
      <c r="G8" s="11">
        <f t="shared" si="1"/>
        <v>655589</v>
      </c>
      <c r="H8" s="11">
        <f t="shared" si="1"/>
        <v>345623</v>
      </c>
      <c r="I8" s="11">
        <f t="shared" si="1"/>
        <v>66782</v>
      </c>
      <c r="J8" s="11">
        <f t="shared" si="1"/>
        <v>164389</v>
      </c>
      <c r="K8" s="11">
        <f t="shared" ref="K8:K27" si="2">SUM(B8:J8)</f>
        <v>3290803</v>
      </c>
    </row>
    <row r="9" spans="1:13" ht="17.25" customHeight="1">
      <c r="A9" s="15" t="s">
        <v>17</v>
      </c>
      <c r="B9" s="13">
        <f t="shared" ref="B9:J9" si="3">+B10+B11</f>
        <v>60615</v>
      </c>
      <c r="C9" s="13">
        <f t="shared" si="3"/>
        <v>82077</v>
      </c>
      <c r="D9" s="13">
        <f t="shared" si="3"/>
        <v>74809</v>
      </c>
      <c r="E9" s="13">
        <f t="shared" si="3"/>
        <v>52305</v>
      </c>
      <c r="F9" s="13">
        <f t="shared" si="3"/>
        <v>66135</v>
      </c>
      <c r="G9" s="13">
        <f t="shared" si="3"/>
        <v>73845</v>
      </c>
      <c r="H9" s="13">
        <f t="shared" si="3"/>
        <v>67754</v>
      </c>
      <c r="I9" s="13">
        <f t="shared" si="3"/>
        <v>13221</v>
      </c>
      <c r="J9" s="13">
        <f t="shared" si="3"/>
        <v>24090</v>
      </c>
      <c r="K9" s="11">
        <f t="shared" si="2"/>
        <v>514851</v>
      </c>
    </row>
    <row r="10" spans="1:13" ht="17.25" customHeight="1">
      <c r="A10" s="31" t="s">
        <v>18</v>
      </c>
      <c r="B10" s="13">
        <v>60615</v>
      </c>
      <c r="C10" s="13">
        <v>82077</v>
      </c>
      <c r="D10" s="13">
        <v>74809</v>
      </c>
      <c r="E10" s="13">
        <v>52305</v>
      </c>
      <c r="F10" s="13">
        <v>66135</v>
      </c>
      <c r="G10" s="13">
        <v>73845</v>
      </c>
      <c r="H10" s="13">
        <v>67754</v>
      </c>
      <c r="I10" s="13">
        <v>13221</v>
      </c>
      <c r="J10" s="13">
        <v>24090</v>
      </c>
      <c r="K10" s="11">
        <f t="shared" si="2"/>
        <v>514851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 t="shared" si="2"/>
        <v>0</v>
      </c>
    </row>
    <row r="12" spans="1:13" ht="17.25" customHeight="1">
      <c r="A12" s="15" t="s">
        <v>31</v>
      </c>
      <c r="B12" s="17">
        <f t="shared" ref="B12:J12" si="4">SUM(B13:B15)</f>
        <v>292010</v>
      </c>
      <c r="C12" s="17">
        <f t="shared" si="4"/>
        <v>391378</v>
      </c>
      <c r="D12" s="17">
        <f t="shared" si="4"/>
        <v>380203</v>
      </c>
      <c r="E12" s="17">
        <f t="shared" si="4"/>
        <v>268785</v>
      </c>
      <c r="F12" s="17">
        <f t="shared" si="4"/>
        <v>376749</v>
      </c>
      <c r="G12" s="17">
        <f t="shared" si="4"/>
        <v>577127</v>
      </c>
      <c r="H12" s="17">
        <f t="shared" si="4"/>
        <v>275477</v>
      </c>
      <c r="I12" s="17">
        <f t="shared" si="4"/>
        <v>52964</v>
      </c>
      <c r="J12" s="17">
        <f t="shared" si="4"/>
        <v>139322</v>
      </c>
      <c r="K12" s="11">
        <f t="shared" si="2"/>
        <v>2754015</v>
      </c>
    </row>
    <row r="13" spans="1:13" ht="17.25" customHeight="1">
      <c r="A13" s="14" t="s">
        <v>20</v>
      </c>
      <c r="B13" s="13">
        <v>145145</v>
      </c>
      <c r="C13" s="13">
        <v>209296</v>
      </c>
      <c r="D13" s="13">
        <v>208472</v>
      </c>
      <c r="E13" s="13">
        <v>142346</v>
      </c>
      <c r="F13" s="13">
        <v>198657</v>
      </c>
      <c r="G13" s="13">
        <v>291651</v>
      </c>
      <c r="H13" s="13">
        <v>136390</v>
      </c>
      <c r="I13" s="13">
        <v>30581</v>
      </c>
      <c r="J13" s="13">
        <v>76163</v>
      </c>
      <c r="K13" s="11">
        <f t="shared" si="2"/>
        <v>1438701</v>
      </c>
      <c r="L13" s="55"/>
      <c r="M13" s="56"/>
    </row>
    <row r="14" spans="1:13" ht="17.25" customHeight="1">
      <c r="A14" s="14" t="s">
        <v>21</v>
      </c>
      <c r="B14" s="13">
        <v>136219</v>
      </c>
      <c r="C14" s="13">
        <v>166823</v>
      </c>
      <c r="D14" s="13">
        <v>157873</v>
      </c>
      <c r="E14" s="13">
        <v>117146</v>
      </c>
      <c r="F14" s="13">
        <v>165531</v>
      </c>
      <c r="G14" s="13">
        <v>269579</v>
      </c>
      <c r="H14" s="13">
        <v>128265</v>
      </c>
      <c r="I14" s="13">
        <v>19930</v>
      </c>
      <c r="J14" s="13">
        <v>57860</v>
      </c>
      <c r="K14" s="11">
        <f t="shared" si="2"/>
        <v>1219226</v>
      </c>
      <c r="L14" s="55"/>
    </row>
    <row r="15" spans="1:13" ht="17.25" customHeight="1">
      <c r="A15" s="14" t="s">
        <v>22</v>
      </c>
      <c r="B15" s="13">
        <v>10646</v>
      </c>
      <c r="C15" s="13">
        <v>15259</v>
      </c>
      <c r="D15" s="13">
        <v>13858</v>
      </c>
      <c r="E15" s="13">
        <v>9293</v>
      </c>
      <c r="F15" s="13">
        <v>12561</v>
      </c>
      <c r="G15" s="13">
        <v>15897</v>
      </c>
      <c r="H15" s="13">
        <v>10822</v>
      </c>
      <c r="I15" s="13">
        <v>2453</v>
      </c>
      <c r="J15" s="13">
        <v>5299</v>
      </c>
      <c r="K15" s="11">
        <f t="shared" si="2"/>
        <v>96088</v>
      </c>
    </row>
    <row r="16" spans="1:13" ht="17.25" customHeight="1">
      <c r="A16" s="15" t="s">
        <v>121</v>
      </c>
      <c r="B16" s="13">
        <f t="shared" ref="B16:J16" si="5">B17+B18+B19</f>
        <v>2251</v>
      </c>
      <c r="C16" s="13">
        <f t="shared" si="5"/>
        <v>3245</v>
      </c>
      <c r="D16" s="13">
        <f t="shared" si="5"/>
        <v>2700</v>
      </c>
      <c r="E16" s="13">
        <f t="shared" si="5"/>
        <v>2157</v>
      </c>
      <c r="F16" s="13">
        <f t="shared" si="5"/>
        <v>3001</v>
      </c>
      <c r="G16" s="13">
        <f t="shared" si="5"/>
        <v>4617</v>
      </c>
      <c r="H16" s="13">
        <f t="shared" si="5"/>
        <v>2392</v>
      </c>
      <c r="I16" s="13">
        <f t="shared" si="5"/>
        <v>597</v>
      </c>
      <c r="J16" s="13">
        <f t="shared" si="5"/>
        <v>977</v>
      </c>
      <c r="K16" s="11">
        <f t="shared" si="2"/>
        <v>21937</v>
      </c>
    </row>
    <row r="17" spans="1:12" ht="17.25" customHeight="1">
      <c r="A17" s="14" t="s">
        <v>122</v>
      </c>
      <c r="B17" s="13">
        <v>2221</v>
      </c>
      <c r="C17" s="13">
        <v>3177</v>
      </c>
      <c r="D17" s="13">
        <v>2642</v>
      </c>
      <c r="E17" s="13">
        <v>2085</v>
      </c>
      <c r="F17" s="13">
        <v>2913</v>
      </c>
      <c r="G17" s="13">
        <v>4506</v>
      </c>
      <c r="H17" s="13">
        <v>2347</v>
      </c>
      <c r="I17" s="13">
        <v>586</v>
      </c>
      <c r="J17" s="13">
        <v>957</v>
      </c>
      <c r="K17" s="11">
        <f t="shared" si="2"/>
        <v>21434</v>
      </c>
    </row>
    <row r="18" spans="1:12" ht="17.25" customHeight="1">
      <c r="A18" s="14" t="s">
        <v>123</v>
      </c>
      <c r="B18" s="13">
        <v>30</v>
      </c>
      <c r="C18" s="13">
        <v>68</v>
      </c>
      <c r="D18" s="13">
        <v>58</v>
      </c>
      <c r="E18" s="13">
        <v>72</v>
      </c>
      <c r="F18" s="13">
        <v>88</v>
      </c>
      <c r="G18" s="13">
        <v>111</v>
      </c>
      <c r="H18" s="13">
        <v>45</v>
      </c>
      <c r="I18" s="13">
        <v>11</v>
      </c>
      <c r="J18" s="13">
        <v>20</v>
      </c>
      <c r="K18" s="11">
        <f t="shared" si="2"/>
        <v>503</v>
      </c>
    </row>
    <row r="19" spans="1:12" ht="17.25" customHeight="1">
      <c r="A19" s="14" t="s">
        <v>124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1">
        <f>SUM(B19:I19)</f>
        <v>0</v>
      </c>
      <c r="K19" s="11">
        <f t="shared" si="2"/>
        <v>0</v>
      </c>
    </row>
    <row r="20" spans="1:12" ht="17.25" customHeight="1">
      <c r="A20" s="16" t="s">
        <v>23</v>
      </c>
      <c r="B20" s="11">
        <f t="shared" ref="B20:J20" si="6">+B21+B22+B23</f>
        <v>198886</v>
      </c>
      <c r="C20" s="11">
        <f t="shared" si="6"/>
        <v>241759</v>
      </c>
      <c r="D20" s="11">
        <f t="shared" si="6"/>
        <v>265593</v>
      </c>
      <c r="E20" s="11">
        <f t="shared" si="6"/>
        <v>171034</v>
      </c>
      <c r="F20" s="11">
        <f t="shared" si="6"/>
        <v>288451</v>
      </c>
      <c r="G20" s="11">
        <f t="shared" si="6"/>
        <v>485953</v>
      </c>
      <c r="H20" s="11">
        <f t="shared" si="6"/>
        <v>171973</v>
      </c>
      <c r="I20" s="11">
        <f t="shared" si="6"/>
        <v>42468</v>
      </c>
      <c r="J20" s="11">
        <f t="shared" si="6"/>
        <v>93517</v>
      </c>
      <c r="K20" s="11">
        <f t="shared" si="2"/>
        <v>1959634</v>
      </c>
    </row>
    <row r="21" spans="1:12" ht="17.25" customHeight="1">
      <c r="A21" s="12" t="s">
        <v>24</v>
      </c>
      <c r="B21" s="13">
        <v>112052</v>
      </c>
      <c r="C21" s="13">
        <v>149669</v>
      </c>
      <c r="D21" s="13">
        <v>165650</v>
      </c>
      <c r="E21" s="13">
        <v>103198</v>
      </c>
      <c r="F21" s="13">
        <v>172386</v>
      </c>
      <c r="G21" s="13">
        <v>274052</v>
      </c>
      <c r="H21" s="13">
        <v>102436</v>
      </c>
      <c r="I21" s="13">
        <v>27508</v>
      </c>
      <c r="J21" s="13">
        <v>57452</v>
      </c>
      <c r="K21" s="11">
        <f t="shared" si="2"/>
        <v>1164403</v>
      </c>
      <c r="L21" s="55"/>
    </row>
    <row r="22" spans="1:12" ht="17.25" customHeight="1">
      <c r="A22" s="12" t="s">
        <v>25</v>
      </c>
      <c r="B22" s="13">
        <v>81121</v>
      </c>
      <c r="C22" s="13">
        <v>84897</v>
      </c>
      <c r="D22" s="13">
        <v>92247</v>
      </c>
      <c r="E22" s="13">
        <v>63268</v>
      </c>
      <c r="F22" s="13">
        <v>108758</v>
      </c>
      <c r="G22" s="13">
        <v>200984</v>
      </c>
      <c r="H22" s="13">
        <v>64679</v>
      </c>
      <c r="I22" s="13">
        <v>13665</v>
      </c>
      <c r="J22" s="13">
        <v>33192</v>
      </c>
      <c r="K22" s="11">
        <f t="shared" si="2"/>
        <v>742811</v>
      </c>
      <c r="L22" s="55"/>
    </row>
    <row r="23" spans="1:12" ht="17.25" customHeight="1">
      <c r="A23" s="12" t="s">
        <v>26</v>
      </c>
      <c r="B23" s="13">
        <v>5713</v>
      </c>
      <c r="C23" s="13">
        <v>7193</v>
      </c>
      <c r="D23" s="13">
        <v>7696</v>
      </c>
      <c r="E23" s="13">
        <v>4568</v>
      </c>
      <c r="F23" s="13">
        <v>7307</v>
      </c>
      <c r="G23" s="13">
        <v>10917</v>
      </c>
      <c r="H23" s="13">
        <v>4858</v>
      </c>
      <c r="I23" s="13">
        <v>1295</v>
      </c>
      <c r="J23" s="13">
        <v>2873</v>
      </c>
      <c r="K23" s="11">
        <f t="shared" si="2"/>
        <v>52420</v>
      </c>
    </row>
    <row r="24" spans="1:12" ht="17.25" customHeight="1">
      <c r="A24" s="16" t="s">
        <v>27</v>
      </c>
      <c r="B24" s="13">
        <v>42849</v>
      </c>
      <c r="C24" s="13">
        <v>67661</v>
      </c>
      <c r="D24" s="13">
        <v>83185</v>
      </c>
      <c r="E24" s="13">
        <v>48689</v>
      </c>
      <c r="F24" s="13">
        <v>61940</v>
      </c>
      <c r="G24" s="13">
        <v>65837</v>
      </c>
      <c r="H24" s="13">
        <v>32589</v>
      </c>
      <c r="I24" s="13">
        <v>14813</v>
      </c>
      <c r="J24" s="13">
        <v>35478</v>
      </c>
      <c r="K24" s="11">
        <f t="shared" si="2"/>
        <v>453041</v>
      </c>
    </row>
    <row r="25" spans="1:12" ht="17.25" customHeight="1">
      <c r="A25" s="12" t="s">
        <v>28</v>
      </c>
      <c r="B25" s="13">
        <v>27423</v>
      </c>
      <c r="C25" s="13">
        <v>43303</v>
      </c>
      <c r="D25" s="13">
        <v>53238</v>
      </c>
      <c r="E25" s="13">
        <v>31161</v>
      </c>
      <c r="F25" s="13">
        <v>39642</v>
      </c>
      <c r="G25" s="13">
        <v>42136</v>
      </c>
      <c r="H25" s="13">
        <v>20857</v>
      </c>
      <c r="I25" s="13">
        <v>9480</v>
      </c>
      <c r="J25" s="13">
        <v>22706</v>
      </c>
      <c r="K25" s="11">
        <f t="shared" si="2"/>
        <v>289946</v>
      </c>
      <c r="L25" s="55"/>
    </row>
    <row r="26" spans="1:12" ht="17.25" customHeight="1">
      <c r="A26" s="12" t="s">
        <v>29</v>
      </c>
      <c r="B26" s="13">
        <v>15426</v>
      </c>
      <c r="C26" s="13">
        <v>24358</v>
      </c>
      <c r="D26" s="13">
        <v>29947</v>
      </c>
      <c r="E26" s="13">
        <v>17528</v>
      </c>
      <c r="F26" s="13">
        <v>22298</v>
      </c>
      <c r="G26" s="13">
        <v>23701</v>
      </c>
      <c r="H26" s="13">
        <v>11732</v>
      </c>
      <c r="I26" s="13">
        <v>5333</v>
      </c>
      <c r="J26" s="13">
        <v>12772</v>
      </c>
      <c r="K26" s="11">
        <f t="shared" si="2"/>
        <v>163095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6698</v>
      </c>
      <c r="I27" s="11">
        <v>0</v>
      </c>
      <c r="J27" s="11">
        <v>0</v>
      </c>
      <c r="K27" s="11">
        <f t="shared" si="2"/>
        <v>6698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 t="shared" ref="B29:J29" si="7">SUM(B30:B33)</f>
        <v>2.2709000000000001</v>
      </c>
      <c r="C29" s="34">
        <f t="shared" si="7"/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13036.15</v>
      </c>
      <c r="I35" s="20">
        <v>0</v>
      </c>
      <c r="J35" s="20">
        <v>0</v>
      </c>
      <c r="K35" s="24">
        <f>SUM(B35:J35)</f>
        <v>13036.15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5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 t="shared" si="8"/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 t="shared" ref="B47:J47" si="9">+B48+B56</f>
        <v>1369854.25</v>
      </c>
      <c r="C47" s="23">
        <f t="shared" si="9"/>
        <v>2056172.13</v>
      </c>
      <c r="D47" s="23">
        <f t="shared" si="9"/>
        <v>2393440.3800000004</v>
      </c>
      <c r="E47" s="23">
        <f t="shared" si="9"/>
        <v>1365452.12</v>
      </c>
      <c r="F47" s="23">
        <f t="shared" si="9"/>
        <v>1935907.9700000002</v>
      </c>
      <c r="G47" s="23">
        <f t="shared" si="9"/>
        <v>2525543.61</v>
      </c>
      <c r="H47" s="23">
        <f t="shared" si="9"/>
        <v>1350971.76</v>
      </c>
      <c r="I47" s="23">
        <f t="shared" si="9"/>
        <v>522987.58</v>
      </c>
      <c r="J47" s="23">
        <f t="shared" si="9"/>
        <v>744900.22000000009</v>
      </c>
      <c r="K47" s="23">
        <f t="shared" ref="K47:K56" si="10">SUM(B47:J47)</f>
        <v>14265230.02</v>
      </c>
    </row>
    <row r="48" spans="1:11" ht="17.25" customHeight="1">
      <c r="A48" s="16" t="s">
        <v>48</v>
      </c>
      <c r="B48" s="24">
        <f t="shared" ref="B48:J48" si="11">SUM(B49:B55)</f>
        <v>1354843.92</v>
      </c>
      <c r="C48" s="24">
        <f t="shared" si="11"/>
        <v>2036164.24</v>
      </c>
      <c r="D48" s="24">
        <f t="shared" si="11"/>
        <v>2373177.4700000002</v>
      </c>
      <c r="E48" s="24">
        <f t="shared" si="11"/>
        <v>1346565.6</v>
      </c>
      <c r="F48" s="24">
        <f t="shared" si="11"/>
        <v>1917114.1</v>
      </c>
      <c r="G48" s="24">
        <f t="shared" si="11"/>
        <v>2500602.65</v>
      </c>
      <c r="H48" s="24">
        <f t="shared" si="11"/>
        <v>1335521.8999999999</v>
      </c>
      <c r="I48" s="24">
        <f t="shared" si="11"/>
        <v>522987.58</v>
      </c>
      <c r="J48" s="24">
        <f t="shared" si="11"/>
        <v>733313.31</v>
      </c>
      <c r="K48" s="24">
        <f t="shared" si="10"/>
        <v>14120290.770000001</v>
      </c>
    </row>
    <row r="49" spans="1:11" ht="17.25" customHeight="1">
      <c r="A49" s="36" t="s">
        <v>49</v>
      </c>
      <c r="B49" s="24">
        <f t="shared" ref="B49:J49" si="12">ROUND(B30*B7,2)</f>
        <v>1354843.92</v>
      </c>
      <c r="C49" s="24">
        <f t="shared" si="12"/>
        <v>2031648.53</v>
      </c>
      <c r="D49" s="24">
        <f t="shared" si="12"/>
        <v>2373177.4700000002</v>
      </c>
      <c r="E49" s="24">
        <f t="shared" si="12"/>
        <v>1346565.6</v>
      </c>
      <c r="F49" s="24">
        <f t="shared" si="12"/>
        <v>1917114.1</v>
      </c>
      <c r="G49" s="24">
        <f t="shared" si="12"/>
        <v>2500602.65</v>
      </c>
      <c r="H49" s="24">
        <f t="shared" si="12"/>
        <v>1322485.75</v>
      </c>
      <c r="I49" s="24">
        <f t="shared" si="12"/>
        <v>522987.58</v>
      </c>
      <c r="J49" s="24">
        <f t="shared" si="12"/>
        <v>733313.31</v>
      </c>
      <c r="K49" s="24">
        <f t="shared" si="10"/>
        <v>14102738.91</v>
      </c>
    </row>
    <row r="50" spans="1:11" ht="17.25" customHeight="1">
      <c r="A50" s="36" t="s">
        <v>50</v>
      </c>
      <c r="B50" s="20">
        <v>0</v>
      </c>
      <c r="C50" s="24">
        <f>ROUND(C31*C7,2)</f>
        <v>4515.71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0"/>
        <v>4515.71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0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13036.15</v>
      </c>
      <c r="I53" s="33">
        <f>+I35</f>
        <v>0</v>
      </c>
      <c r="J53" s="33">
        <f>+J35</f>
        <v>0</v>
      </c>
      <c r="K53" s="24">
        <f t="shared" si="10"/>
        <v>13036.15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0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0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18793.87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0"/>
        <v>144939.25000000003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>
        <v>0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-321315.34999999998</v>
      </c>
      <c r="C60" s="37">
        <f t="shared" si="13"/>
        <v>-292987.76</v>
      </c>
      <c r="D60" s="37">
        <f t="shared" si="13"/>
        <v>-296553.28000000003</v>
      </c>
      <c r="E60" s="37">
        <f t="shared" si="13"/>
        <v>-370764.76</v>
      </c>
      <c r="F60" s="37">
        <f t="shared" si="13"/>
        <v>-431534.24</v>
      </c>
      <c r="G60" s="37">
        <f t="shared" si="13"/>
        <v>-379683.87</v>
      </c>
      <c r="H60" s="37">
        <f t="shared" si="13"/>
        <v>-281386.92</v>
      </c>
      <c r="I60" s="37">
        <f t="shared" si="13"/>
        <v>-93005.57</v>
      </c>
      <c r="J60" s="37">
        <f t="shared" si="13"/>
        <v>-97198.42</v>
      </c>
      <c r="K60" s="37">
        <f>SUM(B60:J60)</f>
        <v>-2564430.1699999995</v>
      </c>
    </row>
    <row r="61" spans="1:11" ht="18.75" customHeight="1">
      <c r="A61" s="16" t="s">
        <v>83</v>
      </c>
      <c r="B61" s="37">
        <f t="shared" ref="B61:J61" si="14">B62+B63+B64+B65+B66+B67</f>
        <v>-242756.36</v>
      </c>
      <c r="C61" s="37">
        <f t="shared" si="14"/>
        <v>-255275.06</v>
      </c>
      <c r="D61" s="37">
        <f t="shared" si="14"/>
        <v>-243708.64</v>
      </c>
      <c r="E61" s="37">
        <f t="shared" si="14"/>
        <v>-255931.03</v>
      </c>
      <c r="F61" s="37">
        <f t="shared" si="14"/>
        <v>-283682.08</v>
      </c>
      <c r="G61" s="37">
        <f t="shared" si="14"/>
        <v>-302776.41000000003</v>
      </c>
      <c r="H61" s="37">
        <f t="shared" si="14"/>
        <v>-203262</v>
      </c>
      <c r="I61" s="37">
        <f t="shared" si="14"/>
        <v>-39663</v>
      </c>
      <c r="J61" s="37">
        <f t="shared" si="14"/>
        <v>-72270</v>
      </c>
      <c r="K61" s="37">
        <f>SUM(B61:J61)</f>
        <v>-1899324.58</v>
      </c>
    </row>
    <row r="62" spans="1:11" ht="18.75" customHeight="1">
      <c r="A62" s="12" t="s">
        <v>84</v>
      </c>
      <c r="B62" s="37">
        <f t="shared" ref="B62:J62" si="15">-ROUND(B9*$D$3,2)</f>
        <v>-181845</v>
      </c>
      <c r="C62" s="37">
        <f t="shared" si="15"/>
        <v>-246231</v>
      </c>
      <c r="D62" s="37">
        <f t="shared" si="15"/>
        <v>-224427</v>
      </c>
      <c r="E62" s="37">
        <f t="shared" si="15"/>
        <v>-156915</v>
      </c>
      <c r="F62" s="37">
        <f t="shared" si="15"/>
        <v>-198405</v>
      </c>
      <c r="G62" s="37">
        <f t="shared" si="15"/>
        <v>-221535</v>
      </c>
      <c r="H62" s="37">
        <f t="shared" si="15"/>
        <v>-203262</v>
      </c>
      <c r="I62" s="37">
        <f t="shared" si="15"/>
        <v>-39663</v>
      </c>
      <c r="J62" s="37">
        <f t="shared" si="15"/>
        <v>-72270</v>
      </c>
      <c r="K62" s="37">
        <f>SUM(B62:J62)</f>
        <v>-1544553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49">
        <v>-60911.360000000001</v>
      </c>
      <c r="C66" s="49">
        <v>-9044.06</v>
      </c>
      <c r="D66" s="49">
        <v>-19281.64</v>
      </c>
      <c r="E66" s="49">
        <v>-99016.03</v>
      </c>
      <c r="F66" s="49">
        <v>-85277.08</v>
      </c>
      <c r="G66" s="49">
        <v>-81241.41</v>
      </c>
      <c r="H66" s="20">
        <v>0</v>
      </c>
      <c r="I66" s="20">
        <v>0</v>
      </c>
      <c r="J66" s="20">
        <v>0</v>
      </c>
      <c r="K66" s="37">
        <f>SUM(B66:J66)</f>
        <v>-354771.57999999996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6">SUM(B69:B92)</f>
        <v>-60912.35</v>
      </c>
      <c r="C68" s="37">
        <f t="shared" si="16"/>
        <v>-22062.09</v>
      </c>
      <c r="D68" s="37">
        <f t="shared" si="16"/>
        <v>-21536.14</v>
      </c>
      <c r="E68" s="37">
        <f t="shared" si="16"/>
        <v>-108841.12</v>
      </c>
      <c r="F68" s="37">
        <f t="shared" si="16"/>
        <v>-94345.65</v>
      </c>
      <c r="G68" s="37">
        <f t="shared" si="16"/>
        <v>-53321.979999999996</v>
      </c>
      <c r="H68" s="37">
        <f t="shared" si="16"/>
        <v>-58725.32</v>
      </c>
      <c r="I68" s="37">
        <f t="shared" si="16"/>
        <v>-53342.57</v>
      </c>
      <c r="J68" s="37">
        <f t="shared" si="16"/>
        <v>-24928.42</v>
      </c>
      <c r="K68" s="37">
        <f t="shared" ref="K68:K90" si="17">SUM(B68:J68)</f>
        <v>-498015.63999999996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7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7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7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7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7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7"/>
        <v>0</v>
      </c>
    </row>
    <row r="75" spans="1:11" ht="18.75" customHeight="1">
      <c r="A75" s="12" t="s">
        <v>69</v>
      </c>
      <c r="B75" s="50">
        <v>-46097.84</v>
      </c>
      <c r="C75" s="50">
        <v>-360</v>
      </c>
      <c r="D75" s="20">
        <v>0</v>
      </c>
      <c r="E75" s="50">
        <v>-81767.67</v>
      </c>
      <c r="F75" s="50">
        <v>-74332.289999999994</v>
      </c>
      <c r="G75" s="50">
        <v>-23443.279999999999</v>
      </c>
      <c r="H75" s="50">
        <v>-44106.720000000001</v>
      </c>
      <c r="I75" s="50">
        <v>-9632.2199999999993</v>
      </c>
      <c r="J75" s="20">
        <v>0</v>
      </c>
      <c r="K75" s="50">
        <f t="shared" si="17"/>
        <v>-279740.01999999996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7"/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7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7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7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7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7"/>
        <v>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7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7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7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7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7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7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7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7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7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-11333.25</v>
      </c>
      <c r="F92" s="20">
        <v>0</v>
      </c>
      <c r="G92" s="20">
        <v>0</v>
      </c>
      <c r="H92" s="20">
        <v>0</v>
      </c>
      <c r="I92" s="50">
        <v>-6589.64</v>
      </c>
      <c r="J92" s="50">
        <v>-13333.71</v>
      </c>
      <c r="K92" s="50">
        <f>SUM(B92:J92)</f>
        <v>-31256.6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137</v>
      </c>
      <c r="B94" s="50">
        <v>-17646.64</v>
      </c>
      <c r="C94" s="50">
        <v>-15650.61</v>
      </c>
      <c r="D94" s="50">
        <v>-31308.5</v>
      </c>
      <c r="E94" s="50">
        <v>-5992.61</v>
      </c>
      <c r="F94" s="50">
        <v>-53506.51</v>
      </c>
      <c r="G94" s="50">
        <v>-23585.48</v>
      </c>
      <c r="H94" s="50">
        <v>-19399.599999999999</v>
      </c>
      <c r="I94" s="20">
        <v>0</v>
      </c>
      <c r="J94" s="20">
        <v>0</v>
      </c>
      <c r="K94" s="50">
        <f t="shared" ref="K94:K100" si="18">SUM(B94:J94)</f>
        <v>-167089.95000000001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8"/>
        <v>0</v>
      </c>
      <c r="L95" s="57"/>
    </row>
    <row r="96" spans="1:12" ht="18.75" customHeight="1">
      <c r="A96" s="16" t="s">
        <v>92</v>
      </c>
      <c r="B96" s="25">
        <f t="shared" ref="B96:J96" si="19">+B97+B98</f>
        <v>1051175.21</v>
      </c>
      <c r="C96" s="25">
        <f t="shared" si="19"/>
        <v>1763184.3699999999</v>
      </c>
      <c r="D96" s="25">
        <f t="shared" si="19"/>
        <v>2107956.2999999998</v>
      </c>
      <c r="E96" s="25">
        <f t="shared" si="19"/>
        <v>994687.3600000001</v>
      </c>
      <c r="F96" s="25">
        <f t="shared" si="19"/>
        <v>1539086.37</v>
      </c>
      <c r="G96" s="25">
        <f t="shared" si="19"/>
        <v>2145859.7399999998</v>
      </c>
      <c r="H96" s="25">
        <f t="shared" si="19"/>
        <v>1073534.5799999998</v>
      </c>
      <c r="I96" s="25">
        <f t="shared" si="19"/>
        <v>429982.01</v>
      </c>
      <c r="J96" s="25">
        <f t="shared" si="19"/>
        <v>647701.80000000005</v>
      </c>
      <c r="K96" s="50">
        <f t="shared" si="18"/>
        <v>11753167.74</v>
      </c>
      <c r="L96" s="57"/>
    </row>
    <row r="97" spans="1:12" ht="18.75" customHeight="1">
      <c r="A97" s="16" t="s">
        <v>91</v>
      </c>
      <c r="B97" s="25">
        <f>+B48+B61+B68+B93</f>
        <v>1051175.21</v>
      </c>
      <c r="C97" s="25">
        <f>+C48+C61+C68+C93</f>
        <v>1758827.0899999999</v>
      </c>
      <c r="D97" s="25">
        <f>+D48+D61+D68+D93-D70</f>
        <v>2107956.2999999998</v>
      </c>
      <c r="E97" s="25">
        <f t="shared" ref="E97:J97" si="20">+E48+E61+E68+E93</f>
        <v>981793.45000000007</v>
      </c>
      <c r="F97" s="25">
        <f t="shared" si="20"/>
        <v>1539086.37</v>
      </c>
      <c r="G97" s="25">
        <f t="shared" si="20"/>
        <v>2144504.2599999998</v>
      </c>
      <c r="H97" s="25">
        <f t="shared" si="20"/>
        <v>1073534.5799999998</v>
      </c>
      <c r="I97" s="25">
        <f t="shared" si="20"/>
        <v>429982.01</v>
      </c>
      <c r="J97" s="25">
        <f t="shared" si="20"/>
        <v>636114.89</v>
      </c>
      <c r="K97" s="50">
        <f t="shared" si="18"/>
        <v>11722974.16</v>
      </c>
      <c r="L97" s="57"/>
    </row>
    <row r="98" spans="1:12" ht="18" customHeight="1">
      <c r="A98" s="16" t="s">
        <v>95</v>
      </c>
      <c r="B98" s="20">
        <v>0</v>
      </c>
      <c r="C98" s="25">
        <f>IF(+C56+C94+C99&lt;0,0,(C56+C94+C99))</f>
        <v>4357.2799999999988</v>
      </c>
      <c r="D98" s="25">
        <f>IF(+D56+D94+D99&lt;0,0,(D56+D94+D99))</f>
        <v>0</v>
      </c>
      <c r="E98" s="25">
        <f>IF(+E56+E94+E99&lt;0,0,(E56+E94+E99))</f>
        <v>12893.91</v>
      </c>
      <c r="F98" s="25">
        <f>IF(+F56+F94+F99&lt;0,0,(F56+F94+F99))</f>
        <v>0</v>
      </c>
      <c r="G98" s="25">
        <f>IF(+G56+G94+G99&lt;0,0,(G56+G94+G99))</f>
        <v>1355.4799999999996</v>
      </c>
      <c r="H98" s="20">
        <v>0</v>
      </c>
      <c r="I98" s="20">
        <f>IF(+I56+I94+I99&lt;0,0,(I56+I94+I99))</f>
        <v>0</v>
      </c>
      <c r="J98" s="25">
        <f>IF(+J56+J94+J99&lt;0,0,(J56+J94+J99))</f>
        <v>11586.91</v>
      </c>
      <c r="K98" s="50">
        <f t="shared" si="18"/>
        <v>30193.579999999998</v>
      </c>
    </row>
    <row r="99" spans="1:12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18"/>
        <v>0</v>
      </c>
    </row>
    <row r="100" spans="1:12" ht="18.75" customHeight="1">
      <c r="A100" s="16" t="s">
        <v>94</v>
      </c>
      <c r="B100" s="37">
        <f>IF(+B94+B56&gt;0,0,(B94+B56))</f>
        <v>-2636.3099999999995</v>
      </c>
      <c r="C100" s="37">
        <f>IF(+C94+C56&gt;0,0,(C94+C56))</f>
        <v>0</v>
      </c>
      <c r="D100" s="37">
        <f>IF(+D94+D56+D70&gt;0,0,(D94+D56+D70))</f>
        <v>-11069.2</v>
      </c>
      <c r="E100" s="37">
        <f>IF(+E94+E56&gt;0,0,(E94+E56))</f>
        <v>0</v>
      </c>
      <c r="F100" s="37">
        <f>IF(+F94+F56&gt;0,0,(F94+F56))</f>
        <v>-34712.639999999999</v>
      </c>
      <c r="G100" s="37">
        <f>IF(+G94+G56&gt;0,0,(G94+G56))</f>
        <v>0</v>
      </c>
      <c r="H100" s="37">
        <f>IF(+H94+H56&gt;0,0,(H94+H56))</f>
        <v>-3949.739999999998</v>
      </c>
      <c r="I100" s="20">
        <v>0</v>
      </c>
      <c r="J100" s="20">
        <v>0</v>
      </c>
      <c r="K100" s="50">
        <f t="shared" si="18"/>
        <v>-52367.89</v>
      </c>
    </row>
    <row r="101" spans="1:12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2" ht="18.75" customHeight="1">
      <c r="A102" s="39"/>
      <c r="B102" s="39"/>
      <c r="C102" s="58"/>
      <c r="D102" s="58"/>
      <c r="E102" s="58"/>
      <c r="F102" s="58"/>
      <c r="G102" s="58"/>
      <c r="H102" s="58"/>
      <c r="I102" s="58"/>
      <c r="J102" s="58"/>
      <c r="K102" s="58"/>
    </row>
    <row r="103" spans="1:12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2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11753167.73</v>
      </c>
    </row>
    <row r="105" spans="1:12" ht="18.75" customHeight="1">
      <c r="A105" s="27" t="s">
        <v>79</v>
      </c>
      <c r="B105" s="28">
        <v>131291.78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ref="K105:K122" si="21">SUM(B105:J105)</f>
        <v>131291.78</v>
      </c>
      <c r="L105" s="63"/>
    </row>
    <row r="106" spans="1:12" ht="18.75" customHeight="1">
      <c r="A106" s="27" t="s">
        <v>80</v>
      </c>
      <c r="B106" s="28">
        <v>919883.43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919883.43</v>
      </c>
    </row>
    <row r="107" spans="1:12" ht="18.75" customHeight="1">
      <c r="A107" s="27" t="s">
        <v>81</v>
      </c>
      <c r="B107" s="42">
        <v>0</v>
      </c>
      <c r="C107" s="28">
        <f>+C96</f>
        <v>1763184.3699999999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1763184.3699999999</v>
      </c>
    </row>
    <row r="108" spans="1:12" ht="18.75" customHeight="1">
      <c r="A108" s="27" t="s">
        <v>82</v>
      </c>
      <c r="B108" s="42">
        <v>0</v>
      </c>
      <c r="C108" s="42">
        <v>0</v>
      </c>
      <c r="D108" s="28">
        <f>+D96</f>
        <v>2107956.2999999998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2107956.2999999998</v>
      </c>
    </row>
    <row r="109" spans="1:12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994687.3600000001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994687.3600000001</v>
      </c>
    </row>
    <row r="110" spans="1:12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188999.81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1"/>
        <v>188999.81</v>
      </c>
    </row>
    <row r="111" spans="1:12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254257.07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1"/>
        <v>254257.07</v>
      </c>
    </row>
    <row r="112" spans="1:12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382155.14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1"/>
        <v>382155.14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713674.34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1"/>
        <v>713674.34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638871.48</v>
      </c>
      <c r="H114" s="42">
        <v>0</v>
      </c>
      <c r="I114" s="42">
        <v>0</v>
      </c>
      <c r="J114" s="42">
        <v>0</v>
      </c>
      <c r="K114" s="43">
        <f t="shared" si="21"/>
        <v>638871.48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43991.35</v>
      </c>
      <c r="H115" s="42">
        <v>0</v>
      </c>
      <c r="I115" s="42">
        <v>0</v>
      </c>
      <c r="J115" s="42">
        <v>0</v>
      </c>
      <c r="K115" s="43">
        <f t="shared" si="21"/>
        <v>43991.35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328756.12</v>
      </c>
      <c r="H116" s="42">
        <v>0</v>
      </c>
      <c r="I116" s="42">
        <v>0</v>
      </c>
      <c r="J116" s="42">
        <v>0</v>
      </c>
      <c r="K116" s="43">
        <f t="shared" si="21"/>
        <v>328756.12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273856.21000000002</v>
      </c>
      <c r="H117" s="42">
        <v>0</v>
      </c>
      <c r="I117" s="42">
        <v>0</v>
      </c>
      <c r="J117" s="42">
        <v>0</v>
      </c>
      <c r="K117" s="43">
        <f t="shared" si="21"/>
        <v>273856.21000000002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860384.58</v>
      </c>
      <c r="H118" s="42">
        <v>0</v>
      </c>
      <c r="I118" s="42">
        <v>0</v>
      </c>
      <c r="J118" s="42">
        <v>0</v>
      </c>
      <c r="K118" s="43">
        <f t="shared" si="21"/>
        <v>860384.58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385506.27</v>
      </c>
      <c r="I119" s="42">
        <v>0</v>
      </c>
      <c r="J119" s="42">
        <v>0</v>
      </c>
      <c r="K119" s="43">
        <f t="shared" si="21"/>
        <v>385506.27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688028.31</v>
      </c>
      <c r="I120" s="42">
        <v>0</v>
      </c>
      <c r="J120" s="42">
        <v>0</v>
      </c>
      <c r="K120" s="43">
        <f t="shared" si="21"/>
        <v>688028.31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429982.01</v>
      </c>
      <c r="J121" s="42">
        <v>0</v>
      </c>
      <c r="K121" s="43">
        <f t="shared" si="21"/>
        <v>429982.01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647701.80000000005</v>
      </c>
      <c r="K122" s="46">
        <f t="shared" si="21"/>
        <v>647701.80000000005</v>
      </c>
    </row>
    <row r="123" spans="1:11" ht="18.75" customHeight="1">
      <c r="A123" s="41" t="s">
        <v>129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41" t="s">
        <v>136</v>
      </c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opLeftCell="A109" zoomScaleNormal="100" zoomScaleSheetLayoutView="70" workbookViewId="0">
      <selection activeCell="A109" sqref="A109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3" ht="21">
      <c r="A2" s="68" t="s">
        <v>135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9" t="s">
        <v>15</v>
      </c>
      <c r="B4" s="70" t="s">
        <v>118</v>
      </c>
      <c r="C4" s="71"/>
      <c r="D4" s="71"/>
      <c r="E4" s="71"/>
      <c r="F4" s="71"/>
      <c r="G4" s="71"/>
      <c r="H4" s="71"/>
      <c r="I4" s="71"/>
      <c r="J4" s="72"/>
      <c r="K4" s="73" t="s">
        <v>16</v>
      </c>
    </row>
    <row r="5" spans="1:13" ht="38.25">
      <c r="A5" s="69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4" t="s">
        <v>117</v>
      </c>
      <c r="J5" s="74" t="s">
        <v>116</v>
      </c>
      <c r="K5" s="69"/>
    </row>
    <row r="6" spans="1:13" ht="18.75" customHeight="1">
      <c r="A6" s="6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5"/>
      <c r="J6" s="75"/>
      <c r="K6" s="69"/>
    </row>
    <row r="7" spans="1:13" ht="17.25" customHeight="1">
      <c r="A7" s="8" t="s">
        <v>30</v>
      </c>
      <c r="B7" s="9">
        <f t="shared" ref="B7:K7" si="0">+B8+B20+B24+B27</f>
        <v>330273</v>
      </c>
      <c r="C7" s="9">
        <f t="shared" si="0"/>
        <v>432207</v>
      </c>
      <c r="D7" s="9">
        <f t="shared" si="0"/>
        <v>482395</v>
      </c>
      <c r="E7" s="9">
        <f t="shared" si="0"/>
        <v>275544</v>
      </c>
      <c r="F7" s="9">
        <f t="shared" si="0"/>
        <v>447168</v>
      </c>
      <c r="G7" s="9">
        <f t="shared" si="0"/>
        <v>662164</v>
      </c>
      <c r="H7" s="9">
        <f t="shared" si="0"/>
        <v>264762</v>
      </c>
      <c r="I7" s="9">
        <f t="shared" si="0"/>
        <v>60966</v>
      </c>
      <c r="J7" s="9">
        <f t="shared" si="0"/>
        <v>174828</v>
      </c>
      <c r="K7" s="9">
        <f t="shared" si="0"/>
        <v>3130307</v>
      </c>
      <c r="L7" s="55"/>
    </row>
    <row r="8" spans="1:13" ht="17.25" customHeight="1">
      <c r="A8" s="10" t="s">
        <v>125</v>
      </c>
      <c r="B8" s="11">
        <f t="shared" ref="B8:J8" si="1">B9+B12+B16</f>
        <v>196588</v>
      </c>
      <c r="C8" s="11">
        <f t="shared" si="1"/>
        <v>264860</v>
      </c>
      <c r="D8" s="11">
        <f t="shared" si="1"/>
        <v>280355</v>
      </c>
      <c r="E8" s="11">
        <f t="shared" si="1"/>
        <v>165538</v>
      </c>
      <c r="F8" s="11">
        <f t="shared" si="1"/>
        <v>247878</v>
      </c>
      <c r="G8" s="11">
        <f t="shared" si="1"/>
        <v>356547</v>
      </c>
      <c r="H8" s="11">
        <f t="shared" si="1"/>
        <v>165554</v>
      </c>
      <c r="I8" s="11">
        <f t="shared" si="1"/>
        <v>33180</v>
      </c>
      <c r="J8" s="11">
        <f t="shared" si="1"/>
        <v>99884</v>
      </c>
      <c r="K8" s="11">
        <f t="shared" ref="K8:K27" si="2">SUM(B8:J8)</f>
        <v>1810384</v>
      </c>
    </row>
    <row r="9" spans="1:13" ht="17.25" customHeight="1">
      <c r="A9" s="15" t="s">
        <v>17</v>
      </c>
      <c r="B9" s="13">
        <f t="shared" ref="B9:J9" si="3">+B10+B11</f>
        <v>41271</v>
      </c>
      <c r="C9" s="13">
        <f t="shared" si="3"/>
        <v>56685</v>
      </c>
      <c r="D9" s="13">
        <f t="shared" si="3"/>
        <v>56643</v>
      </c>
      <c r="E9" s="13">
        <f t="shared" si="3"/>
        <v>33976</v>
      </c>
      <c r="F9" s="13">
        <f t="shared" si="3"/>
        <v>42730</v>
      </c>
      <c r="G9" s="13">
        <f t="shared" si="3"/>
        <v>46972</v>
      </c>
      <c r="H9" s="13">
        <f t="shared" si="3"/>
        <v>37368</v>
      </c>
      <c r="I9" s="13">
        <f t="shared" si="3"/>
        <v>8523</v>
      </c>
      <c r="J9" s="13">
        <f t="shared" si="3"/>
        <v>18454</v>
      </c>
      <c r="K9" s="11">
        <f t="shared" si="2"/>
        <v>342622</v>
      </c>
    </row>
    <row r="10" spans="1:13" ht="17.25" customHeight="1">
      <c r="A10" s="31" t="s">
        <v>18</v>
      </c>
      <c r="B10" s="13">
        <v>41271</v>
      </c>
      <c r="C10" s="13">
        <v>56685</v>
      </c>
      <c r="D10" s="13">
        <v>56643</v>
      </c>
      <c r="E10" s="13">
        <v>33976</v>
      </c>
      <c r="F10" s="13">
        <v>42730</v>
      </c>
      <c r="G10" s="13">
        <v>46972</v>
      </c>
      <c r="H10" s="13">
        <v>37368</v>
      </c>
      <c r="I10" s="13">
        <v>8523</v>
      </c>
      <c r="J10" s="13">
        <v>18454</v>
      </c>
      <c r="K10" s="11">
        <f t="shared" si="2"/>
        <v>342622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 t="shared" si="2"/>
        <v>0</v>
      </c>
    </row>
    <row r="12" spans="1:13" ht="17.25" customHeight="1">
      <c r="A12" s="15" t="s">
        <v>31</v>
      </c>
      <c r="B12" s="17">
        <f t="shared" ref="B12:J12" si="4">SUM(B13:B15)</f>
        <v>153954</v>
      </c>
      <c r="C12" s="17">
        <f t="shared" si="4"/>
        <v>206312</v>
      </c>
      <c r="D12" s="17">
        <f t="shared" si="4"/>
        <v>221911</v>
      </c>
      <c r="E12" s="17">
        <f t="shared" si="4"/>
        <v>130399</v>
      </c>
      <c r="F12" s="17">
        <f t="shared" si="4"/>
        <v>203329</v>
      </c>
      <c r="G12" s="17">
        <f t="shared" si="4"/>
        <v>307007</v>
      </c>
      <c r="H12" s="17">
        <f t="shared" si="4"/>
        <v>126994</v>
      </c>
      <c r="I12" s="17">
        <f t="shared" si="4"/>
        <v>24370</v>
      </c>
      <c r="J12" s="17">
        <f t="shared" si="4"/>
        <v>80784</v>
      </c>
      <c r="K12" s="11">
        <f t="shared" si="2"/>
        <v>1455060</v>
      </c>
    </row>
    <row r="13" spans="1:13" ht="17.25" customHeight="1">
      <c r="A13" s="14" t="s">
        <v>20</v>
      </c>
      <c r="B13" s="13">
        <v>77768</v>
      </c>
      <c r="C13" s="13">
        <v>112224</v>
      </c>
      <c r="D13" s="13">
        <v>121984</v>
      </c>
      <c r="E13" s="13">
        <v>70353</v>
      </c>
      <c r="F13" s="13">
        <v>106469</v>
      </c>
      <c r="G13" s="13">
        <v>152083</v>
      </c>
      <c r="H13" s="13">
        <v>62265</v>
      </c>
      <c r="I13" s="13">
        <v>14408</v>
      </c>
      <c r="J13" s="13">
        <v>44322</v>
      </c>
      <c r="K13" s="11">
        <f t="shared" si="2"/>
        <v>761876</v>
      </c>
      <c r="L13" s="55"/>
      <c r="M13" s="56"/>
    </row>
    <row r="14" spans="1:13" ht="17.25" customHeight="1">
      <c r="A14" s="14" t="s">
        <v>21</v>
      </c>
      <c r="B14" s="13">
        <v>71717</v>
      </c>
      <c r="C14" s="13">
        <v>87760</v>
      </c>
      <c r="D14" s="13">
        <v>93684</v>
      </c>
      <c r="E14" s="13">
        <v>56554</v>
      </c>
      <c r="F14" s="13">
        <v>91288</v>
      </c>
      <c r="G14" s="13">
        <v>148351</v>
      </c>
      <c r="H14" s="13">
        <v>61159</v>
      </c>
      <c r="I14" s="13">
        <v>9125</v>
      </c>
      <c r="J14" s="13">
        <v>34180</v>
      </c>
      <c r="K14" s="11">
        <f t="shared" si="2"/>
        <v>653818</v>
      </c>
      <c r="L14" s="55"/>
    </row>
    <row r="15" spans="1:13" ht="17.25" customHeight="1">
      <c r="A15" s="14" t="s">
        <v>22</v>
      </c>
      <c r="B15" s="13">
        <v>4469</v>
      </c>
      <c r="C15" s="13">
        <v>6328</v>
      </c>
      <c r="D15" s="13">
        <v>6243</v>
      </c>
      <c r="E15" s="13">
        <v>3492</v>
      </c>
      <c r="F15" s="13">
        <v>5572</v>
      </c>
      <c r="G15" s="13">
        <v>6573</v>
      </c>
      <c r="H15" s="13">
        <v>3570</v>
      </c>
      <c r="I15" s="13">
        <v>837</v>
      </c>
      <c r="J15" s="13">
        <v>2282</v>
      </c>
      <c r="K15" s="11">
        <f t="shared" si="2"/>
        <v>39366</v>
      </c>
    </row>
    <row r="16" spans="1:13" ht="17.25" customHeight="1">
      <c r="A16" s="15" t="s">
        <v>121</v>
      </c>
      <c r="B16" s="13">
        <f t="shared" ref="B16:J16" si="5">B17+B18+B19</f>
        <v>1363</v>
      </c>
      <c r="C16" s="13">
        <f t="shared" si="5"/>
        <v>1863</v>
      </c>
      <c r="D16" s="13">
        <f t="shared" si="5"/>
        <v>1801</v>
      </c>
      <c r="E16" s="13">
        <f t="shared" si="5"/>
        <v>1163</v>
      </c>
      <c r="F16" s="13">
        <f t="shared" si="5"/>
        <v>1819</v>
      </c>
      <c r="G16" s="13">
        <f t="shared" si="5"/>
        <v>2568</v>
      </c>
      <c r="H16" s="13">
        <f t="shared" si="5"/>
        <v>1192</v>
      </c>
      <c r="I16" s="13">
        <f t="shared" si="5"/>
        <v>287</v>
      </c>
      <c r="J16" s="13">
        <f t="shared" si="5"/>
        <v>646</v>
      </c>
      <c r="K16" s="11">
        <f t="shared" si="2"/>
        <v>12702</v>
      </c>
    </row>
    <row r="17" spans="1:12" ht="17.25" customHeight="1">
      <c r="A17" s="14" t="s">
        <v>122</v>
      </c>
      <c r="B17" s="13">
        <v>1348</v>
      </c>
      <c r="C17" s="13">
        <v>1816</v>
      </c>
      <c r="D17" s="13">
        <v>1762</v>
      </c>
      <c r="E17" s="13">
        <v>1118</v>
      </c>
      <c r="F17" s="13">
        <v>1743</v>
      </c>
      <c r="G17" s="13">
        <v>2503</v>
      </c>
      <c r="H17" s="13">
        <v>1171</v>
      </c>
      <c r="I17" s="13">
        <v>285</v>
      </c>
      <c r="J17" s="13">
        <v>633</v>
      </c>
      <c r="K17" s="11">
        <f t="shared" si="2"/>
        <v>12379</v>
      </c>
    </row>
    <row r="18" spans="1:12" ht="17.25" customHeight="1">
      <c r="A18" s="14" t="s">
        <v>123</v>
      </c>
      <c r="B18" s="13">
        <v>15</v>
      </c>
      <c r="C18" s="13">
        <v>47</v>
      </c>
      <c r="D18" s="13">
        <v>39</v>
      </c>
      <c r="E18" s="13">
        <v>45</v>
      </c>
      <c r="F18" s="13">
        <v>76</v>
      </c>
      <c r="G18" s="13">
        <v>65</v>
      </c>
      <c r="H18" s="13">
        <v>21</v>
      </c>
      <c r="I18" s="13">
        <v>2</v>
      </c>
      <c r="J18" s="13">
        <v>13</v>
      </c>
      <c r="K18" s="11">
        <f t="shared" si="2"/>
        <v>323</v>
      </c>
    </row>
    <row r="19" spans="1:12" ht="17.25" customHeight="1">
      <c r="A19" s="14" t="s">
        <v>124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1">
        <f>SUM(B19:I19)</f>
        <v>0</v>
      </c>
      <c r="K19" s="11">
        <f t="shared" si="2"/>
        <v>0</v>
      </c>
    </row>
    <row r="20" spans="1:12" ht="17.25" customHeight="1">
      <c r="A20" s="16" t="s">
        <v>23</v>
      </c>
      <c r="B20" s="11">
        <f t="shared" ref="B20:J20" si="6">+B21+B22+B23</f>
        <v>108604</v>
      </c>
      <c r="C20" s="11">
        <f t="shared" si="6"/>
        <v>130256</v>
      </c>
      <c r="D20" s="11">
        <f t="shared" si="6"/>
        <v>154629</v>
      </c>
      <c r="E20" s="11">
        <f t="shared" si="6"/>
        <v>85644</v>
      </c>
      <c r="F20" s="11">
        <f t="shared" si="6"/>
        <v>165534</v>
      </c>
      <c r="G20" s="11">
        <f t="shared" si="6"/>
        <v>271499</v>
      </c>
      <c r="H20" s="11">
        <f t="shared" si="6"/>
        <v>81428</v>
      </c>
      <c r="I20" s="11">
        <f t="shared" si="6"/>
        <v>20373</v>
      </c>
      <c r="J20" s="11">
        <f t="shared" si="6"/>
        <v>53815</v>
      </c>
      <c r="K20" s="11">
        <f t="shared" si="2"/>
        <v>1071782</v>
      </c>
    </row>
    <row r="21" spans="1:12" ht="17.25" customHeight="1">
      <c r="A21" s="12" t="s">
        <v>24</v>
      </c>
      <c r="B21" s="13">
        <v>61173</v>
      </c>
      <c r="C21" s="13">
        <v>79604</v>
      </c>
      <c r="D21" s="13">
        <v>94314</v>
      </c>
      <c r="E21" s="13">
        <v>51477</v>
      </c>
      <c r="F21" s="13">
        <v>95256</v>
      </c>
      <c r="G21" s="13">
        <v>144082</v>
      </c>
      <c r="H21" s="13">
        <v>46002</v>
      </c>
      <c r="I21" s="13">
        <v>13123</v>
      </c>
      <c r="J21" s="13">
        <v>31938</v>
      </c>
      <c r="K21" s="11">
        <f t="shared" si="2"/>
        <v>616969</v>
      </c>
      <c r="L21" s="55"/>
    </row>
    <row r="22" spans="1:12" ht="17.25" customHeight="1">
      <c r="A22" s="12" t="s">
        <v>25</v>
      </c>
      <c r="B22" s="13">
        <v>44771</v>
      </c>
      <c r="C22" s="13">
        <v>47480</v>
      </c>
      <c r="D22" s="13">
        <v>56772</v>
      </c>
      <c r="E22" s="13">
        <v>32410</v>
      </c>
      <c r="F22" s="13">
        <v>66620</v>
      </c>
      <c r="G22" s="13">
        <v>122531</v>
      </c>
      <c r="H22" s="13">
        <v>33694</v>
      </c>
      <c r="I22" s="13">
        <v>6743</v>
      </c>
      <c r="J22" s="13">
        <v>20510</v>
      </c>
      <c r="K22" s="11">
        <f t="shared" si="2"/>
        <v>431531</v>
      </c>
      <c r="L22" s="55"/>
    </row>
    <row r="23" spans="1:12" ht="17.25" customHeight="1">
      <c r="A23" s="12" t="s">
        <v>26</v>
      </c>
      <c r="B23" s="13">
        <v>2660</v>
      </c>
      <c r="C23" s="13">
        <v>3172</v>
      </c>
      <c r="D23" s="13">
        <v>3543</v>
      </c>
      <c r="E23" s="13">
        <v>1757</v>
      </c>
      <c r="F23" s="13">
        <v>3658</v>
      </c>
      <c r="G23" s="13">
        <v>4886</v>
      </c>
      <c r="H23" s="13">
        <v>1732</v>
      </c>
      <c r="I23" s="13">
        <v>507</v>
      </c>
      <c r="J23" s="13">
        <v>1367</v>
      </c>
      <c r="K23" s="11">
        <f t="shared" si="2"/>
        <v>23282</v>
      </c>
    </row>
    <row r="24" spans="1:12" ht="17.25" customHeight="1">
      <c r="A24" s="16" t="s">
        <v>27</v>
      </c>
      <c r="B24" s="13">
        <v>25081</v>
      </c>
      <c r="C24" s="13">
        <v>37091</v>
      </c>
      <c r="D24" s="13">
        <v>47411</v>
      </c>
      <c r="E24" s="13">
        <v>24362</v>
      </c>
      <c r="F24" s="13">
        <v>33756</v>
      </c>
      <c r="G24" s="13">
        <v>34118</v>
      </c>
      <c r="H24" s="13">
        <v>15663</v>
      </c>
      <c r="I24" s="13">
        <v>7413</v>
      </c>
      <c r="J24" s="13">
        <v>21129</v>
      </c>
      <c r="K24" s="11">
        <f t="shared" si="2"/>
        <v>246024</v>
      </c>
    </row>
    <row r="25" spans="1:12" ht="17.25" customHeight="1">
      <c r="A25" s="12" t="s">
        <v>28</v>
      </c>
      <c r="B25" s="13">
        <v>16052</v>
      </c>
      <c r="C25" s="13">
        <v>23738</v>
      </c>
      <c r="D25" s="13">
        <v>30343</v>
      </c>
      <c r="E25" s="13">
        <v>15592</v>
      </c>
      <c r="F25" s="13">
        <v>21604</v>
      </c>
      <c r="G25" s="13">
        <v>21836</v>
      </c>
      <c r="H25" s="13">
        <v>10024</v>
      </c>
      <c r="I25" s="13">
        <v>4744</v>
      </c>
      <c r="J25" s="13">
        <v>13523</v>
      </c>
      <c r="K25" s="11">
        <f t="shared" si="2"/>
        <v>157456</v>
      </c>
      <c r="L25" s="55"/>
    </row>
    <row r="26" spans="1:12" ht="17.25" customHeight="1">
      <c r="A26" s="12" t="s">
        <v>29</v>
      </c>
      <c r="B26" s="13">
        <v>9029</v>
      </c>
      <c r="C26" s="13">
        <v>13353</v>
      </c>
      <c r="D26" s="13">
        <v>17068</v>
      </c>
      <c r="E26" s="13">
        <v>8770</v>
      </c>
      <c r="F26" s="13">
        <v>12152</v>
      </c>
      <c r="G26" s="13">
        <v>12282</v>
      </c>
      <c r="H26" s="13">
        <v>5639</v>
      </c>
      <c r="I26" s="13">
        <v>2669</v>
      </c>
      <c r="J26" s="13">
        <v>7606</v>
      </c>
      <c r="K26" s="11">
        <f t="shared" si="2"/>
        <v>88568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2117</v>
      </c>
      <c r="I27" s="11">
        <v>0</v>
      </c>
      <c r="J27" s="11">
        <v>0</v>
      </c>
      <c r="K27" s="11">
        <f t="shared" si="2"/>
        <v>2117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 t="shared" ref="B29:J29" si="7">SUM(B30:B33)</f>
        <v>2.2709000000000001</v>
      </c>
      <c r="C29" s="34">
        <f t="shared" si="7"/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23915.11</v>
      </c>
      <c r="I35" s="20">
        <v>0</v>
      </c>
      <c r="J35" s="20">
        <v>0</v>
      </c>
      <c r="K35" s="24">
        <f>SUM(B35:J35)</f>
        <v>23915.11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5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 t="shared" si="8"/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 t="shared" ref="B47:J47" si="9">+B48+B56</f>
        <v>765027.28999999992</v>
      </c>
      <c r="C47" s="23">
        <f t="shared" si="9"/>
        <v>1139486.3899999999</v>
      </c>
      <c r="D47" s="23">
        <f t="shared" si="9"/>
        <v>1439758.44</v>
      </c>
      <c r="E47" s="23">
        <f t="shared" si="9"/>
        <v>702235.64</v>
      </c>
      <c r="F47" s="23">
        <f t="shared" si="9"/>
        <v>1095395.55</v>
      </c>
      <c r="G47" s="23">
        <f t="shared" si="9"/>
        <v>1396348.82</v>
      </c>
      <c r="H47" s="23">
        <f t="shared" si="9"/>
        <v>668121.77</v>
      </c>
      <c r="I47" s="23">
        <f t="shared" si="9"/>
        <v>257002.17</v>
      </c>
      <c r="J47" s="23">
        <f t="shared" si="9"/>
        <v>448569.5</v>
      </c>
      <c r="K47" s="23">
        <f t="shared" ref="K47:K56" si="10">SUM(B47:J47)</f>
        <v>7911945.5700000003</v>
      </c>
    </row>
    <row r="48" spans="1:11" ht="17.25" customHeight="1">
      <c r="A48" s="16" t="s">
        <v>48</v>
      </c>
      <c r="B48" s="24">
        <f t="shared" ref="B48:J48" si="11">SUM(B49:B55)</f>
        <v>750016.96</v>
      </c>
      <c r="C48" s="24">
        <f t="shared" si="11"/>
        <v>1119478.5</v>
      </c>
      <c r="D48" s="24">
        <f t="shared" si="11"/>
        <v>1419495.53</v>
      </c>
      <c r="E48" s="24">
        <f t="shared" si="11"/>
        <v>683349.12</v>
      </c>
      <c r="F48" s="24">
        <f t="shared" si="11"/>
        <v>1076601.68</v>
      </c>
      <c r="G48" s="24">
        <f t="shared" si="11"/>
        <v>1371407.86</v>
      </c>
      <c r="H48" s="24">
        <f t="shared" si="11"/>
        <v>652671.91</v>
      </c>
      <c r="I48" s="24">
        <f t="shared" si="11"/>
        <v>257002.17</v>
      </c>
      <c r="J48" s="24">
        <f t="shared" si="11"/>
        <v>436982.59</v>
      </c>
      <c r="K48" s="24">
        <f t="shared" si="10"/>
        <v>7767006.3200000003</v>
      </c>
    </row>
    <row r="49" spans="1:11" ht="17.25" customHeight="1">
      <c r="A49" s="36" t="s">
        <v>49</v>
      </c>
      <c r="B49" s="24">
        <f t="shared" ref="B49:J49" si="12">ROUND(B30*B7,2)</f>
        <v>750016.96</v>
      </c>
      <c r="C49" s="24">
        <f t="shared" si="12"/>
        <v>1116995.77</v>
      </c>
      <c r="D49" s="24">
        <f t="shared" si="12"/>
        <v>1419495.53</v>
      </c>
      <c r="E49" s="24">
        <f t="shared" si="12"/>
        <v>683349.12</v>
      </c>
      <c r="F49" s="24">
        <f t="shared" si="12"/>
        <v>1076601.68</v>
      </c>
      <c r="G49" s="24">
        <f t="shared" si="12"/>
        <v>1371407.86</v>
      </c>
      <c r="H49" s="24">
        <f t="shared" si="12"/>
        <v>628756.80000000005</v>
      </c>
      <c r="I49" s="24">
        <f t="shared" si="12"/>
        <v>257002.17</v>
      </c>
      <c r="J49" s="24">
        <f t="shared" si="12"/>
        <v>436982.59</v>
      </c>
      <c r="K49" s="24">
        <f t="shared" si="10"/>
        <v>7740608.4799999995</v>
      </c>
    </row>
    <row r="50" spans="1:11" ht="17.25" customHeight="1">
      <c r="A50" s="36" t="s">
        <v>50</v>
      </c>
      <c r="B50" s="20">
        <v>0</v>
      </c>
      <c r="C50" s="24">
        <f>ROUND(C31*C7,2)</f>
        <v>2482.73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0"/>
        <v>2482.73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0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23915.11</v>
      </c>
      <c r="I53" s="33">
        <f>+I35</f>
        <v>0</v>
      </c>
      <c r="J53" s="33">
        <f>+J35</f>
        <v>0</v>
      </c>
      <c r="K53" s="24">
        <f t="shared" si="10"/>
        <v>23915.11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0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0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18793.87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0"/>
        <v>144939.25000000003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-123813</v>
      </c>
      <c r="C60" s="37">
        <f t="shared" si="13"/>
        <v>-170251.18</v>
      </c>
      <c r="D60" s="37">
        <f t="shared" si="13"/>
        <v>-171134.75</v>
      </c>
      <c r="E60" s="37">
        <f t="shared" si="13"/>
        <v>-109239.86</v>
      </c>
      <c r="F60" s="37">
        <f t="shared" si="13"/>
        <v>-128611.43</v>
      </c>
      <c r="G60" s="37">
        <f t="shared" si="13"/>
        <v>-140939.60999999999</v>
      </c>
      <c r="H60" s="37">
        <f t="shared" si="13"/>
        <v>-112104</v>
      </c>
      <c r="I60" s="37">
        <f t="shared" si="13"/>
        <v>-206788.83000000002</v>
      </c>
      <c r="J60" s="37">
        <f t="shared" si="13"/>
        <v>-414391.39</v>
      </c>
      <c r="K60" s="37">
        <f>SUM(B60:J60)</f>
        <v>-1577274.0499999998</v>
      </c>
    </row>
    <row r="61" spans="1:11" ht="18.75" customHeight="1">
      <c r="A61" s="16" t="s">
        <v>83</v>
      </c>
      <c r="B61" s="37">
        <f t="shared" ref="B61:J61" si="14">B62+B63+B64+B65+B66+B67</f>
        <v>-123813</v>
      </c>
      <c r="C61" s="37">
        <f t="shared" si="14"/>
        <v>-170055</v>
      </c>
      <c r="D61" s="37">
        <f t="shared" si="14"/>
        <v>-169929</v>
      </c>
      <c r="E61" s="37">
        <f t="shared" si="14"/>
        <v>-101928</v>
      </c>
      <c r="F61" s="37">
        <f t="shared" si="14"/>
        <v>-128190</v>
      </c>
      <c r="G61" s="37">
        <f t="shared" si="14"/>
        <v>-140916</v>
      </c>
      <c r="H61" s="37">
        <f t="shared" si="14"/>
        <v>-112104</v>
      </c>
      <c r="I61" s="37">
        <f t="shared" si="14"/>
        <v>-25569</v>
      </c>
      <c r="J61" s="37">
        <f t="shared" si="14"/>
        <v>-55362</v>
      </c>
      <c r="K61" s="37">
        <f>SUM(B61:J61)</f>
        <v>-1027866</v>
      </c>
    </row>
    <row r="62" spans="1:11" ht="18.75" customHeight="1">
      <c r="A62" s="12" t="s">
        <v>84</v>
      </c>
      <c r="B62" s="37">
        <f t="shared" ref="B62:J62" si="15">-ROUND(B9*$D$3,2)</f>
        <v>-123813</v>
      </c>
      <c r="C62" s="37">
        <f t="shared" si="15"/>
        <v>-170055</v>
      </c>
      <c r="D62" s="37">
        <f t="shared" si="15"/>
        <v>-169929</v>
      </c>
      <c r="E62" s="37">
        <f t="shared" si="15"/>
        <v>-101928</v>
      </c>
      <c r="F62" s="37">
        <f t="shared" si="15"/>
        <v>-128190</v>
      </c>
      <c r="G62" s="37">
        <f t="shared" si="15"/>
        <v>-140916</v>
      </c>
      <c r="H62" s="37">
        <f t="shared" si="15"/>
        <v>-112104</v>
      </c>
      <c r="I62" s="37">
        <f t="shared" si="15"/>
        <v>-25569</v>
      </c>
      <c r="J62" s="37">
        <f t="shared" si="15"/>
        <v>-55362</v>
      </c>
      <c r="K62" s="37">
        <f>SUM(B62:J62)</f>
        <v>-1027866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f>SUM(B63:J63)</f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20">
        <v>0</v>
      </c>
      <c r="C68" s="37">
        <f t="shared" ref="C68:J68" si="16">SUM(C69:C92)</f>
        <v>-196.18</v>
      </c>
      <c r="D68" s="37">
        <f t="shared" si="16"/>
        <v>-1205.75</v>
      </c>
      <c r="E68" s="37">
        <f t="shared" si="16"/>
        <v>-7311.8600000000006</v>
      </c>
      <c r="F68" s="37">
        <f t="shared" si="16"/>
        <v>-421.43</v>
      </c>
      <c r="G68" s="37">
        <f t="shared" si="16"/>
        <v>-23.61</v>
      </c>
      <c r="H68" s="37">
        <f t="shared" si="16"/>
        <v>0</v>
      </c>
      <c r="I68" s="37">
        <f t="shared" si="16"/>
        <v>-181219.83000000002</v>
      </c>
      <c r="J68" s="37">
        <f t="shared" si="16"/>
        <v>-359029.39</v>
      </c>
      <c r="K68" s="37">
        <f>SUM(B68:J68)</f>
        <v>-549408.05000000005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>SUM(B69:J69)</f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>SUM(B70:J70)</f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>SUM(B71:J71)</f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</row>
    <row r="73" spans="1:11" ht="18.75" customHeight="1">
      <c r="A73" s="36" t="s">
        <v>67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>SUM(B74:J74)</f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ref="K76:K90" si="17">SUM(B76:J76)</f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7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7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7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7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37">
        <v>-176000</v>
      </c>
      <c r="J81" s="37">
        <v>-350000</v>
      </c>
      <c r="K81" s="37">
        <f t="shared" si="17"/>
        <v>-526000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7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37">
        <f t="shared" si="17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7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7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7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7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7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7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7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-5828.56</v>
      </c>
      <c r="F92" s="20">
        <v>0</v>
      </c>
      <c r="G92" s="20">
        <v>0</v>
      </c>
      <c r="H92" s="20">
        <v>0</v>
      </c>
      <c r="I92" s="50">
        <v>-3238.23</v>
      </c>
      <c r="J92" s="50">
        <v>-8029.39</v>
      </c>
      <c r="K92" s="50">
        <f>SUM(B92:J92)</f>
        <v>-17096.18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100" si="18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8"/>
        <v>0</v>
      </c>
      <c r="L95" s="57"/>
    </row>
    <row r="96" spans="1:12" ht="18.75" customHeight="1">
      <c r="A96" s="16" t="s">
        <v>92</v>
      </c>
      <c r="B96" s="25">
        <f t="shared" ref="B96:J96" si="19">+B97+B98</f>
        <v>638577.98</v>
      </c>
      <c r="C96" s="25">
        <f t="shared" si="19"/>
        <v>969235.21</v>
      </c>
      <c r="D96" s="25">
        <f t="shared" si="19"/>
        <v>1257554.49</v>
      </c>
      <c r="E96" s="25">
        <f t="shared" si="19"/>
        <v>592995.78</v>
      </c>
      <c r="F96" s="25">
        <f t="shared" si="19"/>
        <v>947990.24999999988</v>
      </c>
      <c r="G96" s="25">
        <f t="shared" si="19"/>
        <v>1255409.21</v>
      </c>
      <c r="H96" s="25">
        <f t="shared" si="19"/>
        <v>552068.03</v>
      </c>
      <c r="I96" s="25">
        <f t="shared" si="19"/>
        <v>50213.34</v>
      </c>
      <c r="J96" s="25">
        <f t="shared" si="19"/>
        <v>34178.110000000015</v>
      </c>
      <c r="K96" s="50">
        <f t="shared" si="18"/>
        <v>6298222.4000000004</v>
      </c>
      <c r="L96" s="57"/>
    </row>
    <row r="97" spans="1:12" ht="18.75" customHeight="1">
      <c r="A97" s="16" t="s">
        <v>91</v>
      </c>
      <c r="B97" s="25">
        <f t="shared" ref="B97:J97" si="20">+B48+B61+B68+B93</f>
        <v>626203.96</v>
      </c>
      <c r="C97" s="25">
        <f t="shared" si="20"/>
        <v>949227.32</v>
      </c>
      <c r="D97" s="25">
        <f t="shared" si="20"/>
        <v>1248360.78</v>
      </c>
      <c r="E97" s="25">
        <f t="shared" si="20"/>
        <v>574109.26</v>
      </c>
      <c r="F97" s="25">
        <f t="shared" si="20"/>
        <v>947990.24999999988</v>
      </c>
      <c r="G97" s="25">
        <f t="shared" si="20"/>
        <v>1230468.25</v>
      </c>
      <c r="H97" s="25">
        <f t="shared" si="20"/>
        <v>540567.91</v>
      </c>
      <c r="I97" s="25">
        <f t="shared" si="20"/>
        <v>50213.34</v>
      </c>
      <c r="J97" s="25">
        <f t="shared" si="20"/>
        <v>22591.200000000012</v>
      </c>
      <c r="K97" s="50">
        <f t="shared" si="18"/>
        <v>6189732.2699999996</v>
      </c>
      <c r="L97" s="57"/>
    </row>
    <row r="98" spans="1:12" ht="18" customHeight="1">
      <c r="A98" s="16" t="s">
        <v>95</v>
      </c>
      <c r="B98" s="25">
        <f t="shared" ref="B98:J98" si="21">IF(+B56+B94+B99&lt;0,0,(B56+B94+B99))</f>
        <v>12374.02</v>
      </c>
      <c r="C98" s="25">
        <f t="shared" si="21"/>
        <v>20007.89</v>
      </c>
      <c r="D98" s="25">
        <f t="shared" si="21"/>
        <v>9193.7099999999991</v>
      </c>
      <c r="E98" s="25">
        <f t="shared" si="21"/>
        <v>18886.52</v>
      </c>
      <c r="F98" s="25">
        <f t="shared" si="21"/>
        <v>0</v>
      </c>
      <c r="G98" s="25">
        <f t="shared" si="21"/>
        <v>24940.959999999999</v>
      </c>
      <c r="H98" s="25">
        <f t="shared" si="21"/>
        <v>11500.120000000003</v>
      </c>
      <c r="I98" s="20">
        <f t="shared" si="21"/>
        <v>0</v>
      </c>
      <c r="J98" s="25">
        <f t="shared" si="21"/>
        <v>11586.91</v>
      </c>
      <c r="K98" s="50">
        <f t="shared" si="18"/>
        <v>108490.13</v>
      </c>
    </row>
    <row r="99" spans="1:12" ht="18.75" customHeight="1">
      <c r="A99" s="16" t="s">
        <v>93</v>
      </c>
      <c r="B99" s="50">
        <v>-2636.3099999999995</v>
      </c>
      <c r="C99" s="20">
        <v>0</v>
      </c>
      <c r="D99" s="50">
        <v>-11069.2</v>
      </c>
      <c r="E99" s="20">
        <v>0</v>
      </c>
      <c r="F99" s="50">
        <v>-34712.639999999999</v>
      </c>
      <c r="G99" s="20">
        <v>0</v>
      </c>
      <c r="H99" s="50">
        <v>-3949.739999999998</v>
      </c>
      <c r="I99" s="20">
        <v>0</v>
      </c>
      <c r="J99" s="20">
        <v>0</v>
      </c>
      <c r="K99" s="50">
        <f t="shared" si="18"/>
        <v>-52367.89</v>
      </c>
    </row>
    <row r="100" spans="1:12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37">
        <f>IF(+F94+F56+F99&gt;0,0,(F94+F56+F99))</f>
        <v>-15918.77</v>
      </c>
      <c r="G100" s="20">
        <v>0</v>
      </c>
      <c r="H100" s="20">
        <v>0</v>
      </c>
      <c r="I100" s="20">
        <v>0</v>
      </c>
      <c r="J100" s="20">
        <v>0</v>
      </c>
      <c r="K100" s="50">
        <f t="shared" si="18"/>
        <v>-15918.77</v>
      </c>
    </row>
    <row r="101" spans="1:12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2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2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2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6298222.370000001</v>
      </c>
    </row>
    <row r="105" spans="1:12" ht="18.75" customHeight="1">
      <c r="A105" s="27" t="s">
        <v>79</v>
      </c>
      <c r="B105" s="28">
        <v>79882.13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ref="K105:K122" si="22">SUM(B105:J105)</f>
        <v>79882.13</v>
      </c>
    </row>
    <row r="106" spans="1:12" ht="18.75" customHeight="1">
      <c r="A106" s="27" t="s">
        <v>80</v>
      </c>
      <c r="B106" s="28">
        <v>558695.84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2"/>
        <v>558695.84</v>
      </c>
    </row>
    <row r="107" spans="1:12" ht="18.75" customHeight="1">
      <c r="A107" s="27" t="s">
        <v>81</v>
      </c>
      <c r="B107" s="42">
        <v>0</v>
      </c>
      <c r="C107" s="28">
        <f>+C96</f>
        <v>969235.21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969235.21</v>
      </c>
    </row>
    <row r="108" spans="1:12" ht="18.75" customHeight="1">
      <c r="A108" s="27" t="s">
        <v>82</v>
      </c>
      <c r="B108" s="42">
        <v>0</v>
      </c>
      <c r="C108" s="42">
        <v>0</v>
      </c>
      <c r="D108" s="28">
        <f>+D96</f>
        <v>1257554.49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1257554.49</v>
      </c>
    </row>
    <row r="109" spans="1:12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592995.78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592995.78</v>
      </c>
    </row>
    <row r="110" spans="1:12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116413.2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116413.2</v>
      </c>
    </row>
    <row r="111" spans="1:12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156607.99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156607.99</v>
      </c>
    </row>
    <row r="112" spans="1:12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235385.98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235385.98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439583.08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439583.08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387068.64</v>
      </c>
      <c r="H114" s="42">
        <v>0</v>
      </c>
      <c r="I114" s="42">
        <v>0</v>
      </c>
      <c r="J114" s="42">
        <v>0</v>
      </c>
      <c r="K114" s="43">
        <f t="shared" si="22"/>
        <v>387068.64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37641.61</v>
      </c>
      <c r="H115" s="42">
        <v>0</v>
      </c>
      <c r="I115" s="42">
        <v>0</v>
      </c>
      <c r="J115" s="42">
        <v>0</v>
      </c>
      <c r="K115" s="43">
        <f t="shared" si="22"/>
        <v>37641.61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202651.83</v>
      </c>
      <c r="H116" s="42">
        <v>0</v>
      </c>
      <c r="I116" s="42">
        <v>0</v>
      </c>
      <c r="J116" s="42">
        <v>0</v>
      </c>
      <c r="K116" s="43">
        <f t="shared" si="22"/>
        <v>202651.83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162798.15</v>
      </c>
      <c r="H117" s="42">
        <v>0</v>
      </c>
      <c r="I117" s="42">
        <v>0</v>
      </c>
      <c r="J117" s="42">
        <v>0</v>
      </c>
      <c r="K117" s="43">
        <f t="shared" si="22"/>
        <v>162798.15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465248.97</v>
      </c>
      <c r="H118" s="42">
        <v>0</v>
      </c>
      <c r="I118" s="42">
        <v>0</v>
      </c>
      <c r="J118" s="42">
        <v>0</v>
      </c>
      <c r="K118" s="43">
        <f t="shared" si="22"/>
        <v>465248.97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198504.08</v>
      </c>
      <c r="I119" s="42">
        <v>0</v>
      </c>
      <c r="J119" s="42">
        <v>0</v>
      </c>
      <c r="K119" s="43">
        <f t="shared" si="22"/>
        <v>198504.08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353563.94</v>
      </c>
      <c r="I120" s="42">
        <v>0</v>
      </c>
      <c r="J120" s="42">
        <v>0</v>
      </c>
      <c r="K120" s="43">
        <f t="shared" si="22"/>
        <v>353563.94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50213.34</v>
      </c>
      <c r="J121" s="42">
        <v>0</v>
      </c>
      <c r="K121" s="43">
        <f t="shared" si="22"/>
        <v>50213.34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34178.11</v>
      </c>
      <c r="K122" s="46">
        <f t="shared" si="22"/>
        <v>34178.11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58</vt:i4>
      </vt:variant>
    </vt:vector>
  </HeadingPairs>
  <TitlesOfParts>
    <vt:vector size="87" baseType="lpstr">
      <vt:lpstr>TOTAL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'01'!Area_de_impressao</vt:lpstr>
      <vt:lpstr>'02'!Area_de_impressao</vt:lpstr>
      <vt:lpstr>'03'!Area_de_impressao</vt:lpstr>
      <vt:lpstr>'04'!Area_de_impressao</vt:lpstr>
      <vt:lpstr>'05'!Area_de_impressao</vt:lpstr>
      <vt:lpstr>'06'!Area_de_impressao</vt:lpstr>
      <vt:lpstr>'07'!Area_de_impressao</vt:lpstr>
      <vt:lpstr>'08'!Area_de_impressao</vt:lpstr>
      <vt:lpstr>'09'!Area_de_impressao</vt:lpstr>
      <vt:lpstr>'10'!Area_de_impressao</vt:lpstr>
      <vt:lpstr>'11'!Area_de_impressao</vt:lpstr>
      <vt:lpstr>'12'!Area_de_impressao</vt:lpstr>
      <vt:lpstr>'13'!Area_de_impressao</vt:lpstr>
      <vt:lpstr>'14'!Area_de_impressao</vt:lpstr>
      <vt:lpstr>'15'!Area_de_impressao</vt:lpstr>
      <vt:lpstr>'16'!Area_de_impressao</vt:lpstr>
      <vt:lpstr>'17'!Area_de_impressao</vt:lpstr>
      <vt:lpstr>'18'!Area_de_impressao</vt:lpstr>
      <vt:lpstr>'19'!Area_de_impressao</vt:lpstr>
      <vt:lpstr>'20'!Area_de_impressao</vt:lpstr>
      <vt:lpstr>'21'!Area_de_impressao</vt:lpstr>
      <vt:lpstr>'22'!Area_de_impressao</vt:lpstr>
      <vt:lpstr>'23'!Area_de_impressao</vt:lpstr>
      <vt:lpstr>'24'!Area_de_impressao</vt:lpstr>
      <vt:lpstr>'25'!Area_de_impressao</vt:lpstr>
      <vt:lpstr>'26'!Area_de_impressao</vt:lpstr>
      <vt:lpstr>'27'!Area_de_impressao</vt:lpstr>
      <vt:lpstr>'28'!Area_de_impressao</vt:lpstr>
      <vt:lpstr>TOTAL!Area_de_impressao</vt:lpstr>
      <vt:lpstr>'01'!Titulos_de_impressao</vt:lpstr>
      <vt:lpstr>'02'!Titulos_de_impressao</vt:lpstr>
      <vt:lpstr>'03'!Titulos_de_impressao</vt:lpstr>
      <vt:lpstr>'04'!Titulos_de_impressao</vt:lpstr>
      <vt:lpstr>'05'!Titulos_de_impressao</vt:lpstr>
      <vt:lpstr>'06'!Titulos_de_impressao</vt:lpstr>
      <vt:lpstr>'07'!Titulos_de_impressao</vt:lpstr>
      <vt:lpstr>'08'!Titulos_de_impressao</vt:lpstr>
      <vt:lpstr>'09'!Titulos_de_impressao</vt:lpstr>
      <vt:lpstr>'10'!Titulos_de_impressao</vt:lpstr>
      <vt:lpstr>'11'!Titulos_de_impressao</vt:lpstr>
      <vt:lpstr>'12'!Titulos_de_impressao</vt:lpstr>
      <vt:lpstr>'13'!Titulos_de_impressao</vt:lpstr>
      <vt:lpstr>'14'!Titulos_de_impressao</vt:lpstr>
      <vt:lpstr>'15'!Titulos_de_impressao</vt:lpstr>
      <vt:lpstr>'16'!Titulos_de_impressao</vt:lpstr>
      <vt:lpstr>'17'!Titulos_de_impressao</vt:lpstr>
      <vt:lpstr>'18'!Titulos_de_impressao</vt:lpstr>
      <vt:lpstr>'19'!Titulos_de_impressao</vt:lpstr>
      <vt:lpstr>'20'!Titulos_de_impressao</vt:lpstr>
      <vt:lpstr>'21'!Titulos_de_impressao</vt:lpstr>
      <vt:lpstr>'22'!Titulos_de_impressao</vt:lpstr>
      <vt:lpstr>'23'!Titulos_de_impressao</vt:lpstr>
      <vt:lpstr>'24'!Titulos_de_impressao</vt:lpstr>
      <vt:lpstr>'25'!Titulos_de_impressao</vt:lpstr>
      <vt:lpstr>'26'!Titulos_de_impressao</vt:lpstr>
      <vt:lpstr>'27'!Titulos_de_impressao</vt:lpstr>
      <vt:lpstr>'28'!Titulos_de_impressao</vt:lpstr>
      <vt:lpstr>TOTAL!Titulos_de_impressao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2014-04-02T19:22:06Z</dcterms:modified>
</cp:coreProperties>
</file>