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<sst xmlns="http://schemas.openxmlformats.org/spreadsheetml/2006/main" count="98" uniqueCount="98">
  <si>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</si>
  <si>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</si>
  <si>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</si>
  <si>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</si>
  <si>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</si>
  <si>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</si>
  <si>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</si>
  <si>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</si>
  <si>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</si>
  <si>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</si>
  <si>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</si>
  <si>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</si>
  <si>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</si>
  <si>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</si>
  <si>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</si>
  <si>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</si>
  <si>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</si>
  <si>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</si>
  <si>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</si>
  <si>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</si>
  <si>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</si>
  <si>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</si>
  <si>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</si>
  <si>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</si>
  <si>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</si>
  <si>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</si>
  <si>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</si>
  <si>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</si>
  <si>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</si>
  <si>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</si>
  <si>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</si>
  <si>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</si>
  <si>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</si>
  <si>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</si>
  <si>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</si>
  <si>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</si>
  <si>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</si>
  <si>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</si>
  <si>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</si>
  <si>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</si>
  <si>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</si>
  <si>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</si>
  <si>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</si>
  <si>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</si>
  <si>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</si>
  <si>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</si>
  <si>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</si>
  <si>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</si>
  <si>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</si>
  <si>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</si>
  <si>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</si>
  <si>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</si>
  <si>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</si>
  <si>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</si>
  <si>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</si>
  <si>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</si>
  <si>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</si>
  <si>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</si>
  <si>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</si>
  <si>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</si>
  <si>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</si>
  <si>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</si>
  <si>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</si>
  <si>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</si>
  <si>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</si>
  <si>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</si>
  <si>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</si>
  <si>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</si>
  <si>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</si>
  <si>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</si>
  <si>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</si>
  <si>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</si>
  <si>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</si>
  <si>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</si>
  <si>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</si>
  <si>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</si>
  <si>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</si>
  <si>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</si>
  <si>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</si>
  <si>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</si>
  <si>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</si>
  <si>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</si>
  <si>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</si>
  <si>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</si>
  <si>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</si>
  <si>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</si>
  <si>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</si>
  <si>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</si>
  <si>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</si>
  <si>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</si>
  <si>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</si>
  <si>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</si>
  <si>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</si>
  <si>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</si>
  <si>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</si>
  <si>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</si>
  <si>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</si>
  <si>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02/02/14 - VENCIMENTO 07/02/14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</si>
</sst>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215661</v>
      </c>
      <c r="C7" s="10">
        <f aca="true" t="shared" si="0" ref="C7:I7">C8+C20+C24</f>
        <v>157858</v>
      </c>
      <c r="D7" s="10">
        <f t="shared" si="0"/>
        <v>251495</v>
      </c>
      <c r="E7" s="10">
        <f t="shared" si="0"/>
        <v>310249</v>
      </c>
      <c r="F7" s="10">
        <f t="shared" si="0"/>
        <v>173925</v>
      </c>
      <c r="G7" s="10">
        <f t="shared" si="0"/>
        <v>341357</v>
      </c>
      <c r="H7" s="10">
        <f t="shared" si="0"/>
        <v>201778</v>
      </c>
      <c r="I7" s="10">
        <f t="shared" si="0"/>
        <v>101731</v>
      </c>
      <c r="J7" s="10">
        <f>+J8+J20+J24</f>
        <v>1754054</v>
      </c>
      <c r="L7" s="42"/>
    </row>
    <row r="8" spans="1:10" ht="15.75">
      <c r="A8" s="11" t="s">
        <v>96</v>
      </c>
      <c r="B8" s="12">
        <f>+B9+B12+B16</f>
        <v>119396</v>
      </c>
      <c r="C8" s="12">
        <f aca="true" t="shared" si="1" ref="C8:I8">+C9+C12+C16</f>
        <v>92764</v>
      </c>
      <c r="D8" s="12">
        <f t="shared" si="1"/>
        <v>151845</v>
      </c>
      <c r="E8" s="12">
        <f t="shared" si="1"/>
        <v>175199</v>
      </c>
      <c r="F8" s="12">
        <f t="shared" si="1"/>
        <v>100209</v>
      </c>
      <c r="G8" s="12">
        <f t="shared" si="1"/>
        <v>192880</v>
      </c>
      <c r="H8" s="12">
        <f t="shared" si="1"/>
        <v>108774</v>
      </c>
      <c r="I8" s="12">
        <f t="shared" si="1"/>
        <v>61035</v>
      </c>
      <c r="J8" s="12">
        <f>SUM(B8:I8)</f>
        <v>1002102</v>
      </c>
    </row>
    <row r="9" spans="1:10" ht="15.75">
      <c r="A9" s="13" t="s">
        <v>22</v>
      </c>
      <c r="B9" s="14">
        <v>24556</v>
      </c>
      <c r="C9" s="14">
        <v>23200</v>
      </c>
      <c r="D9" s="14">
        <v>28838</v>
      </c>
      <c r="E9" s="14">
        <v>32440</v>
      </c>
      <c r="F9" s="14">
        <v>23612</v>
      </c>
      <c r="G9" s="14">
        <v>34255</v>
      </c>
      <c r="H9" s="14">
        <v>17023</v>
      </c>
      <c r="I9" s="14">
        <v>12931</v>
      </c>
      <c r="J9" s="12">
        <f aca="true" t="shared" si="2" ref="J9:J19">SUM(B9:I9)</f>
        <v>196855</v>
      </c>
    </row>
    <row r="10" spans="1:10" ht="15.75">
      <c r="A10" s="15" t="s">
        <v>23</v>
      </c>
      <c r="B10" s="14">
        <f>+B9-B11</f>
        <v>24556</v>
      </c>
      <c r="C10" s="14">
        <f aca="true" t="shared" si="3" ref="C10:I10">+C9-C11</f>
        <v>23200</v>
      </c>
      <c r="D10" s="14">
        <f t="shared" si="3"/>
        <v>28838</v>
      </c>
      <c r="E10" s="14">
        <f t="shared" si="3"/>
        <v>32440</v>
      </c>
      <c r="F10" s="14">
        <f t="shared" si="3"/>
        <v>23612</v>
      </c>
      <c r="G10" s="14">
        <f t="shared" si="3"/>
        <v>34255</v>
      </c>
      <c r="H10" s="14">
        <f t="shared" si="3"/>
        <v>17023</v>
      </c>
      <c r="I10" s="14">
        <f t="shared" si="3"/>
        <v>12931</v>
      </c>
      <c r="J10" s="12">
        <f t="shared" si="2"/>
        <v>196855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94021</v>
      </c>
      <c r="C12" s="14">
        <f aca="true" t="shared" si="4" ref="C12:I12">C13+C14+C15</f>
        <v>68960</v>
      </c>
      <c r="D12" s="14">
        <f t="shared" si="4"/>
        <v>122190</v>
      </c>
      <c r="E12" s="14">
        <f t="shared" si="4"/>
        <v>141704</v>
      </c>
      <c r="F12" s="14">
        <f t="shared" si="4"/>
        <v>75880</v>
      </c>
      <c r="G12" s="14">
        <f t="shared" si="4"/>
        <v>157441</v>
      </c>
      <c r="H12" s="14">
        <f t="shared" si="4"/>
        <v>91067</v>
      </c>
      <c r="I12" s="14">
        <f t="shared" si="4"/>
        <v>47801</v>
      </c>
      <c r="J12" s="12">
        <f t="shared" si="2"/>
        <v>799064</v>
      </c>
    </row>
    <row r="13" spans="1:10" ht="15.75">
      <c r="A13" s="15" t="s">
        <v>25</v>
      </c>
      <c r="B13" s="14">
        <v>47018</v>
      </c>
      <c r="C13" s="14">
        <v>36172</v>
      </c>
      <c r="D13" s="14">
        <v>61330</v>
      </c>
      <c r="E13" s="14">
        <v>72960</v>
      </c>
      <c r="F13" s="14">
        <v>39571</v>
      </c>
      <c r="G13" s="14">
        <v>80449</v>
      </c>
      <c r="H13" s="14">
        <v>45252</v>
      </c>
      <c r="I13" s="14">
        <v>22571</v>
      </c>
      <c r="J13" s="12">
        <f t="shared" si="2"/>
        <v>405323</v>
      </c>
    </row>
    <row r="14" spans="1:10" ht="15.75">
      <c r="A14" s="15" t="s">
        <v>26</v>
      </c>
      <c r="B14" s="14">
        <v>45347</v>
      </c>
      <c r="C14" s="14">
        <v>31323</v>
      </c>
      <c r="D14" s="14">
        <v>58848</v>
      </c>
      <c r="E14" s="14">
        <v>66213</v>
      </c>
      <c r="F14" s="14">
        <v>34897</v>
      </c>
      <c r="G14" s="14">
        <v>74354</v>
      </c>
      <c r="H14" s="14">
        <v>44375</v>
      </c>
      <c r="I14" s="14">
        <v>24533</v>
      </c>
      <c r="J14" s="12">
        <f t="shared" si="2"/>
        <v>379890</v>
      </c>
    </row>
    <row r="15" spans="1:10" ht="15.75">
      <c r="A15" s="15" t="s">
        <v>27</v>
      </c>
      <c r="B15" s="14">
        <v>1656</v>
      </c>
      <c r="C15" s="14">
        <v>1465</v>
      </c>
      <c r="D15" s="14">
        <v>2012</v>
      </c>
      <c r="E15" s="14">
        <v>2531</v>
      </c>
      <c r="F15" s="14">
        <v>1412</v>
      </c>
      <c r="G15" s="14">
        <v>2638</v>
      </c>
      <c r="H15" s="14">
        <v>1440</v>
      </c>
      <c r="I15" s="14">
        <v>697</v>
      </c>
      <c r="J15" s="12">
        <f t="shared" si="2"/>
        <v>13851</v>
      </c>
    </row>
    <row r="16" spans="1:10" ht="15.75">
      <c r="A16" s="16" t="s">
        <v>95</v>
      </c>
      <c r="B16" s="14">
        <f>B17+B18+B19</f>
        <v>819</v>
      </c>
      <c r="C16" s="14">
        <f aca="true" t="shared" si="5" ref="C16:I16">C17+C18+C19</f>
        <v>604</v>
      </c>
      <c r="D16" s="14">
        <f t="shared" si="5"/>
        <v>817</v>
      </c>
      <c r="E16" s="14">
        <f t="shared" si="5"/>
        <v>1055</v>
      </c>
      <c r="F16" s="14">
        <f t="shared" si="5"/>
        <v>717</v>
      </c>
      <c r="G16" s="14">
        <f t="shared" si="5"/>
        <v>1184</v>
      </c>
      <c r="H16" s="14">
        <f t="shared" si="5"/>
        <v>684</v>
      </c>
      <c r="I16" s="14">
        <f t="shared" si="5"/>
        <v>303</v>
      </c>
      <c r="J16" s="12">
        <f t="shared" si="2"/>
        <v>6183</v>
      </c>
    </row>
    <row r="17" spans="1:10" ht="15.75">
      <c r="A17" s="15" t="s">
        <v>92</v>
      </c>
      <c r="B17" s="14">
        <v>809</v>
      </c>
      <c r="C17" s="14">
        <v>590</v>
      </c>
      <c r="D17" s="14">
        <v>809</v>
      </c>
      <c r="E17" s="14">
        <v>1038</v>
      </c>
      <c r="F17" s="14">
        <v>698</v>
      </c>
      <c r="G17" s="14">
        <v>1155</v>
      </c>
      <c r="H17" s="14">
        <v>670</v>
      </c>
      <c r="I17" s="14">
        <v>300</v>
      </c>
      <c r="J17" s="12">
        <f t="shared" si="2"/>
        <v>6069</v>
      </c>
    </row>
    <row r="18" spans="1:10" ht="15.75">
      <c r="A18" s="15" t="s">
        <v>93</v>
      </c>
      <c r="B18" s="14">
        <v>10</v>
      </c>
      <c r="C18" s="14">
        <v>14</v>
      </c>
      <c r="D18" s="14">
        <v>8</v>
      </c>
      <c r="E18" s="14">
        <v>17</v>
      </c>
      <c r="F18" s="14">
        <v>19</v>
      </c>
      <c r="G18" s="14">
        <v>29</v>
      </c>
      <c r="H18" s="14">
        <v>14</v>
      </c>
      <c r="I18" s="14">
        <v>3</v>
      </c>
      <c r="J18" s="12">
        <f t="shared" si="2"/>
        <v>114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68670</v>
      </c>
      <c r="C20" s="18">
        <f aca="true" t="shared" si="6" ref="C20:I20">C21+C22+C23</f>
        <v>43836</v>
      </c>
      <c r="D20" s="18">
        <f t="shared" si="6"/>
        <v>64675</v>
      </c>
      <c r="E20" s="18">
        <f t="shared" si="6"/>
        <v>87253</v>
      </c>
      <c r="F20" s="18">
        <f t="shared" si="6"/>
        <v>48852</v>
      </c>
      <c r="G20" s="18">
        <f t="shared" si="6"/>
        <v>109029</v>
      </c>
      <c r="H20" s="18">
        <f t="shared" si="6"/>
        <v>74929</v>
      </c>
      <c r="I20" s="18">
        <f t="shared" si="6"/>
        <v>32837</v>
      </c>
      <c r="J20" s="12">
        <f aca="true" t="shared" si="7" ref="J20:J26">SUM(B20:I20)</f>
        <v>530081</v>
      </c>
    </row>
    <row r="21" spans="1:10" ht="18.75" customHeight="1">
      <c r="A21" s="13" t="s">
        <v>29</v>
      </c>
      <c r="B21" s="14">
        <v>40296</v>
      </c>
      <c r="C21" s="14">
        <v>28568</v>
      </c>
      <c r="D21" s="14">
        <v>38276</v>
      </c>
      <c r="E21" s="14">
        <v>53821</v>
      </c>
      <c r="F21" s="14">
        <v>31068</v>
      </c>
      <c r="G21" s="14">
        <v>65657</v>
      </c>
      <c r="H21" s="14">
        <v>42512</v>
      </c>
      <c r="I21" s="14">
        <v>19031</v>
      </c>
      <c r="J21" s="12">
        <f t="shared" si="7"/>
        <v>319229</v>
      </c>
    </row>
    <row r="22" spans="1:10" ht="18.75" customHeight="1">
      <c r="A22" s="13" t="s">
        <v>30</v>
      </c>
      <c r="B22" s="14">
        <v>27458</v>
      </c>
      <c r="C22" s="14">
        <v>14611</v>
      </c>
      <c r="D22" s="14">
        <v>25590</v>
      </c>
      <c r="E22" s="14">
        <v>32233</v>
      </c>
      <c r="F22" s="14">
        <v>17129</v>
      </c>
      <c r="G22" s="14">
        <v>41925</v>
      </c>
      <c r="H22" s="14">
        <v>31454</v>
      </c>
      <c r="I22" s="14">
        <v>13440</v>
      </c>
      <c r="J22" s="12">
        <f t="shared" si="7"/>
        <v>203840</v>
      </c>
    </row>
    <row r="23" spans="1:10" ht="18.75" customHeight="1">
      <c r="A23" s="13" t="s">
        <v>31</v>
      </c>
      <c r="B23" s="14">
        <v>916</v>
      </c>
      <c r="C23" s="14">
        <v>657</v>
      </c>
      <c r="D23" s="14">
        <v>809</v>
      </c>
      <c r="E23" s="14">
        <v>1199</v>
      </c>
      <c r="F23" s="14">
        <v>655</v>
      </c>
      <c r="G23" s="14">
        <v>1447</v>
      </c>
      <c r="H23" s="14">
        <v>963</v>
      </c>
      <c r="I23" s="14">
        <v>366</v>
      </c>
      <c r="J23" s="12">
        <f t="shared" si="7"/>
        <v>7012</v>
      </c>
    </row>
    <row r="24" spans="1:10" ht="18.75" customHeight="1">
      <c r="A24" s="17" t="s">
        <v>32</v>
      </c>
      <c r="B24" s="14">
        <f>B25+B26</f>
        <v>27595</v>
      </c>
      <c r="C24" s="14">
        <f aca="true" t="shared" si="8" ref="C24:I24">C25+C26</f>
        <v>21258</v>
      </c>
      <c r="D24" s="14">
        <f t="shared" si="8"/>
        <v>34975</v>
      </c>
      <c r="E24" s="14">
        <f t="shared" si="8"/>
        <v>47797</v>
      </c>
      <c r="F24" s="14">
        <f t="shared" si="8"/>
        <v>24864</v>
      </c>
      <c r="G24" s="14">
        <f t="shared" si="8"/>
        <v>39448</v>
      </c>
      <c r="H24" s="14">
        <f t="shared" si="8"/>
        <v>18075</v>
      </c>
      <c r="I24" s="14">
        <f t="shared" si="8"/>
        <v>7859</v>
      </c>
      <c r="J24" s="12">
        <f t="shared" si="7"/>
        <v>221871</v>
      </c>
    </row>
    <row r="25" spans="1:10" ht="18.75" customHeight="1">
      <c r="A25" s="13" t="s">
        <v>33</v>
      </c>
      <c r="B25" s="14">
        <v>17661</v>
      </c>
      <c r="C25" s="14">
        <v>13605</v>
      </c>
      <c r="D25" s="14">
        <v>22384</v>
      </c>
      <c r="E25" s="14">
        <v>30590</v>
      </c>
      <c r="F25" s="14">
        <v>15913</v>
      </c>
      <c r="G25" s="14">
        <v>25247</v>
      </c>
      <c r="H25" s="14">
        <v>11568</v>
      </c>
      <c r="I25" s="14">
        <v>5030</v>
      </c>
      <c r="J25" s="12">
        <f t="shared" si="7"/>
        <v>141998</v>
      </c>
    </row>
    <row r="26" spans="1:10" ht="18.75" customHeight="1">
      <c r="A26" s="13" t="s">
        <v>34</v>
      </c>
      <c r="B26" s="14">
        <v>9934</v>
      </c>
      <c r="C26" s="14">
        <v>7653</v>
      </c>
      <c r="D26" s="14">
        <v>12591</v>
      </c>
      <c r="E26" s="14">
        <v>17207</v>
      </c>
      <c r="F26" s="14">
        <v>8951</v>
      </c>
      <c r="G26" s="14">
        <v>14201</v>
      </c>
      <c r="H26" s="14">
        <v>6507</v>
      </c>
      <c r="I26" s="14">
        <v>2829</v>
      </c>
      <c r="J26" s="12">
        <f t="shared" si="7"/>
        <v>79873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0.9543727479701939</v>
      </c>
      <c r="C32" s="23">
        <f aca="true" t="shared" si="9" ref="C32:I32">(((+C$8+C$20)*C$29)+(C$24*C$30))/C$7</f>
        <v>0.947159561124555</v>
      </c>
      <c r="D32" s="23">
        <f t="shared" si="9"/>
        <v>0.969279796815046</v>
      </c>
      <c r="E32" s="23">
        <f t="shared" si="9"/>
        <v>0.9629331337087308</v>
      </c>
      <c r="F32" s="23">
        <f t="shared" si="9"/>
        <v>0.9597429788702027</v>
      </c>
      <c r="G32" s="23">
        <f t="shared" si="9"/>
        <v>0.9664175956549886</v>
      </c>
      <c r="H32" s="23">
        <f t="shared" si="9"/>
        <v>0.9113766956754452</v>
      </c>
      <c r="I32" s="23">
        <f t="shared" si="9"/>
        <v>0.9755614384995724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1.4930207269245714</v>
      </c>
      <c r="C35" s="26">
        <f aca="true" t="shared" si="10" ref="C35:I35">C32*C34</f>
        <v>1.4569208369217905</v>
      </c>
      <c r="D35" s="26">
        <f t="shared" si="10"/>
        <v>1.5062608042505814</v>
      </c>
      <c r="E35" s="26">
        <f t="shared" si="10"/>
        <v>1.4956277432764007</v>
      </c>
      <c r="F35" s="26">
        <f t="shared" si="10"/>
        <v>1.4507474868601984</v>
      </c>
      <c r="G35" s="26">
        <f t="shared" si="10"/>
        <v>1.531192038555764</v>
      </c>
      <c r="H35" s="26">
        <f t="shared" si="10"/>
        <v>1.6546955286683385</v>
      </c>
      <c r="I35" s="26">
        <f t="shared" si="10"/>
        <v>1.873565742638429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321986.34</v>
      </c>
      <c r="C41" s="29">
        <f aca="true" t="shared" si="13" ref="C41:I41">+C42+C43</f>
        <v>229986.61</v>
      </c>
      <c r="D41" s="29">
        <f t="shared" si="13"/>
        <v>378817.06</v>
      </c>
      <c r="E41" s="29">
        <f t="shared" si="13"/>
        <v>464017.01</v>
      </c>
      <c r="F41" s="29">
        <f t="shared" si="13"/>
        <v>252321.26</v>
      </c>
      <c r="G41" s="29">
        <f t="shared" si="13"/>
        <v>522683.12</v>
      </c>
      <c r="H41" s="29">
        <f t="shared" si="13"/>
        <v>333881.15</v>
      </c>
      <c r="I41" s="29">
        <f t="shared" si="13"/>
        <v>190599.72</v>
      </c>
      <c r="J41" s="29">
        <f t="shared" si="12"/>
        <v>2694292.27</v>
      </c>
      <c r="L41" s="43"/>
      <c r="M41" s="43"/>
    </row>
    <row r="42" spans="1:10" ht="15.75">
      <c r="A42" s="17" t="s">
        <v>72</v>
      </c>
      <c r="B42" s="30">
        <f>ROUND(+B7*B35,2)</f>
        <v>321986.34</v>
      </c>
      <c r="C42" s="30">
        <f aca="true" t="shared" si="14" ref="C42:I42">ROUND(+C7*C35,2)</f>
        <v>229986.61</v>
      </c>
      <c r="D42" s="30">
        <f t="shared" si="14"/>
        <v>378817.06</v>
      </c>
      <c r="E42" s="30">
        <f t="shared" si="14"/>
        <v>464017.01</v>
      </c>
      <c r="F42" s="30">
        <f t="shared" si="14"/>
        <v>252321.26</v>
      </c>
      <c r="G42" s="30">
        <f t="shared" si="14"/>
        <v>522683.12</v>
      </c>
      <c r="H42" s="30">
        <f t="shared" si="14"/>
        <v>333881.15</v>
      </c>
      <c r="I42" s="30">
        <f t="shared" si="14"/>
        <v>190599.72</v>
      </c>
      <c r="J42" s="30">
        <f>SUM(B42:I42)</f>
        <v>2694292.27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-73668</v>
      </c>
      <c r="C45" s="31">
        <f t="shared" si="16"/>
        <v>-69600</v>
      </c>
      <c r="D45" s="31">
        <f t="shared" si="16"/>
        <v>-86514</v>
      </c>
      <c r="E45" s="31">
        <f t="shared" si="16"/>
        <v>-97320</v>
      </c>
      <c r="F45" s="31">
        <f t="shared" si="16"/>
        <v>-70836</v>
      </c>
      <c r="G45" s="31">
        <f t="shared" si="16"/>
        <v>-102765</v>
      </c>
      <c r="H45" s="31">
        <f t="shared" si="16"/>
        <v>-51069</v>
      </c>
      <c r="I45" s="31">
        <f t="shared" si="16"/>
        <v>-38793</v>
      </c>
      <c r="J45" s="31">
        <f t="shared" si="16"/>
        <v>-590565</v>
      </c>
      <c r="L45" s="43"/>
    </row>
    <row r="46" spans="1:12" ht="15.75">
      <c r="A46" s="17" t="s">
        <v>42</v>
      </c>
      <c r="B46" s="32">
        <f>B47+B48</f>
        <v>-73668</v>
      </c>
      <c r="C46" s="32">
        <f aca="true" t="shared" si="17" ref="C46:I46">C47+C48</f>
        <v>-69600</v>
      </c>
      <c r="D46" s="32">
        <f t="shared" si="17"/>
        <v>-86514</v>
      </c>
      <c r="E46" s="32">
        <f t="shared" si="17"/>
        <v>-97320</v>
      </c>
      <c r="F46" s="32">
        <f t="shared" si="17"/>
        <v>-70836</v>
      </c>
      <c r="G46" s="32">
        <f t="shared" si="17"/>
        <v>-102765</v>
      </c>
      <c r="H46" s="32">
        <f t="shared" si="17"/>
        <v>-51069</v>
      </c>
      <c r="I46" s="32">
        <f t="shared" si="17"/>
        <v>-38793</v>
      </c>
      <c r="J46" s="31">
        <f t="shared" si="12"/>
        <v>-590565</v>
      </c>
      <c r="L46" s="43"/>
    </row>
    <row r="47" spans="1:12" ht="15.75">
      <c r="A47" s="13" t="s">
        <v>67</v>
      </c>
      <c r="B47" s="20">
        <f aca="true" t="shared" si="18" ref="B47:I47">ROUND(-B9*$D$3,2)</f>
        <v>-73668</v>
      </c>
      <c r="C47" s="20">
        <f t="shared" si="18"/>
        <v>-69600</v>
      </c>
      <c r="D47" s="20">
        <f t="shared" si="18"/>
        <v>-86514</v>
      </c>
      <c r="E47" s="20">
        <f t="shared" si="18"/>
        <v>-97320</v>
      </c>
      <c r="F47" s="20">
        <f t="shared" si="18"/>
        <v>-70836</v>
      </c>
      <c r="G47" s="20">
        <f t="shared" si="18"/>
        <v>-102765</v>
      </c>
      <c r="H47" s="20">
        <f t="shared" si="18"/>
        <v>-51069</v>
      </c>
      <c r="I47" s="20">
        <f t="shared" si="18"/>
        <v>-38793</v>
      </c>
      <c r="J47" s="57">
        <f t="shared" si="12"/>
        <v>-590565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248318.34000000003</v>
      </c>
      <c r="C57" s="35">
        <f t="shared" si="21"/>
        <v>160386.61</v>
      </c>
      <c r="D57" s="35">
        <f t="shared" si="21"/>
        <v>292303.06</v>
      </c>
      <c r="E57" s="35">
        <f t="shared" si="21"/>
        <v>366697.01</v>
      </c>
      <c r="F57" s="35">
        <f t="shared" si="21"/>
        <v>181485.26</v>
      </c>
      <c r="G57" s="35">
        <f t="shared" si="21"/>
        <v>419918.12</v>
      </c>
      <c r="H57" s="35">
        <f t="shared" si="21"/>
        <v>282812.15</v>
      </c>
      <c r="I57" s="35">
        <f t="shared" si="21"/>
        <v>151806.72</v>
      </c>
      <c r="J57" s="35">
        <f>SUM(B57:I57)</f>
        <v>2103727.27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2103727.28</v>
      </c>
      <c r="L60" s="43"/>
    </row>
    <row r="61" spans="1:10" ht="17.25" customHeight="1">
      <c r="A61" s="17" t="s">
        <v>46</v>
      </c>
      <c r="B61" s="45">
        <v>46847.41</v>
      </c>
      <c r="C61" s="45">
        <v>40567.42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87414.83</v>
      </c>
    </row>
    <row r="62" spans="1:10" ht="17.25" customHeight="1">
      <c r="A62" s="17" t="s">
        <v>52</v>
      </c>
      <c r="B62" s="45">
        <v>201470.94</v>
      </c>
      <c r="C62" s="45">
        <v>119819.19</v>
      </c>
      <c r="D62" s="44">
        <v>0</v>
      </c>
      <c r="E62" s="45">
        <v>167481.22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488771.35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108947.73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108947.73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120591.95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120591.95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40663.31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40663.31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22100.07</v>
      </c>
      <c r="E66" s="44">
        <v>0</v>
      </c>
      <c r="F66" s="45">
        <v>25421.88</v>
      </c>
      <c r="G66" s="44">
        <v>0</v>
      </c>
      <c r="H66" s="44">
        <v>0</v>
      </c>
      <c r="I66" s="44">
        <v>0</v>
      </c>
      <c r="J66" s="35">
        <f t="shared" si="22"/>
        <v>47521.95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113218.96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113218.96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73808.63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73808.63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12188.2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12188.2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156063.37</v>
      </c>
      <c r="G70" s="44">
        <v>0</v>
      </c>
      <c r="H70" s="44">
        <v>0</v>
      </c>
      <c r="I70" s="44">
        <v>0</v>
      </c>
      <c r="J70" s="35">
        <f t="shared" si="22"/>
        <v>156063.37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243172.55</v>
      </c>
      <c r="H71" s="45">
        <v>282812.15</v>
      </c>
      <c r="I71" s="44">
        <v>0</v>
      </c>
      <c r="J71" s="32">
        <f t="shared" si="22"/>
        <v>525984.7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176745.58</v>
      </c>
      <c r="H72" s="44">
        <v>0</v>
      </c>
      <c r="I72" s="44">
        <v>0</v>
      </c>
      <c r="J72" s="35">
        <f t="shared" si="22"/>
        <v>176745.58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50423.93</v>
      </c>
      <c r="J73" s="32">
        <f t="shared" si="22"/>
        <v>50423.93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101382.79</v>
      </c>
      <c r="J74" s="35">
        <f t="shared" si="22"/>
        <v>101382.79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1.5873821868583162</v>
      </c>
      <c r="C79" s="55">
        <v>1.547580786476318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1.4722154373772645</v>
      </c>
      <c r="C80" s="55">
        <v>1.427369468803548</v>
      </c>
      <c r="D80" s="55"/>
      <c r="E80" s="55">
        <v>1.5249676346015533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1.4110857512566566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1.4789280821589723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1.8745015908665545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1.635564419024684</v>
      </c>
      <c r="E84" s="55">
        <v>0</v>
      </c>
      <c r="F84" s="55">
        <v>1.5093042626163646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1.4747706777756788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1.4704962569623747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1.4579773989657154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1.4411500137185227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1.4722528900348673</v>
      </c>
      <c r="H89" s="55">
        <v>1.6546955069432745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1.6127743476560317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1.8322995064334826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1.895257798440312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2014-02-06T19:20:33Z</dcterms:modified>
  <cp:category/>
  <cp:version/>
  <cp:contentType/>
  <cp:contentStatus/>
</cp:coreProperties>
</file>