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<sst xmlns="http://schemas.openxmlformats.org/spreadsheetml/2006/main" count="98" uniqueCount="98">
  <si>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</si>
  <si>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</si>
  <si>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</si>
  <si>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</si>
  <si>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</si>
  <si>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</si>
  <si>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</si>
  <si>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</si>
  <si>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</si>
  <si>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</si>
  <si>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</si>
  <si>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</si>
  <si>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</si>
  <si>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</si>
  <si>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</si>
  <si>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</si>
  <si>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</si>
  <si>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</si>
  <si>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</si>
  <si>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</si>
  <si>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</si>
  <si>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</si>
  <si>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</si>
  <si>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</si>
  <si>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</si>
  <si>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</si>
  <si>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</si>
  <si>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</si>
  <si>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</si>
  <si>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</si>
  <si>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</si>
  <si>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</si>
  <si>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</si>
  <si>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</si>
  <si>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</si>
  <si>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</si>
  <si>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</si>
  <si>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</si>
  <si>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</si>
  <si>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</si>
  <si>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</si>
  <si>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</si>
  <si>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</si>
  <si>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</si>
  <si>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</si>
  <si>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</si>
  <si>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</si>
  <si>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</si>
  <si>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</si>
  <si>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</si>
  <si>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</si>
  <si>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</si>
  <si>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</si>
  <si>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</si>
  <si>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</si>
  <si>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</si>
  <si>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</si>
  <si>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</si>
  <si>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</si>
  <si>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</si>
  <si>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</si>
  <si>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</si>
  <si>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</si>
  <si>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</si>
  <si>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</si>
  <si>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</si>
  <si>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</si>
  <si>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</si>
  <si>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</si>
  <si>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</si>
  <si>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</si>
  <si>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</si>
  <si>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</si>
  <si>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</si>
  <si>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</si>
  <si>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</si>
  <si>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</si>
  <si>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</si>
  <si>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</si>
  <si>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</si>
  <si>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</si>
  <si>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</si>
  <si>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</si>
  <si>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</si>
  <si>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</si>
  <si>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</si>
  <si>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</si>
  <si>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</si>
  <si>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</si>
  <si>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</si>
  <si>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</si>
  <si>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</si>
  <si>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</si>
  <si>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</si>
  <si>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</si>
  <si>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</si>
  <si>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</si>
  <si>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03/02/14 - VENCIMENTO 10/02/14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</si>
</sst>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488731</v>
      </c>
      <c r="C7" s="10">
        <f aca="true" t="shared" si="0" ref="C7:I7">C8+C20+C24</f>
        <v>372816</v>
      </c>
      <c r="D7" s="10">
        <f t="shared" si="0"/>
        <v>567037</v>
      </c>
      <c r="E7" s="10">
        <f t="shared" si="0"/>
        <v>720609</v>
      </c>
      <c r="F7" s="10">
        <f t="shared" si="0"/>
        <v>443983</v>
      </c>
      <c r="G7" s="10">
        <f t="shared" si="0"/>
        <v>710071</v>
      </c>
      <c r="H7" s="10">
        <f t="shared" si="0"/>
        <v>376046</v>
      </c>
      <c r="I7" s="10">
        <f t="shared" si="0"/>
        <v>258117</v>
      </c>
      <c r="J7" s="10">
        <f>+J8+J20+J24</f>
        <v>3937410</v>
      </c>
      <c r="L7" s="42"/>
    </row>
    <row r="8" spans="1:10" ht="15.75">
      <c r="A8" s="11" t="s">
        <v>96</v>
      </c>
      <c r="B8" s="12">
        <f>+B9+B12+B16</f>
        <v>272158</v>
      </c>
      <c r="C8" s="12">
        <f aca="true" t="shared" si="1" ref="C8:I8">+C9+C12+C16</f>
        <v>220567</v>
      </c>
      <c r="D8" s="12">
        <f t="shared" si="1"/>
        <v>358806</v>
      </c>
      <c r="E8" s="12">
        <f t="shared" si="1"/>
        <v>423214</v>
      </c>
      <c r="F8" s="12">
        <f t="shared" si="1"/>
        <v>255078</v>
      </c>
      <c r="G8" s="12">
        <f t="shared" si="1"/>
        <v>413778</v>
      </c>
      <c r="H8" s="12">
        <f t="shared" si="1"/>
        <v>201293</v>
      </c>
      <c r="I8" s="12">
        <f t="shared" si="1"/>
        <v>156270</v>
      </c>
      <c r="J8" s="12">
        <f>SUM(B8:I8)</f>
        <v>2301164</v>
      </c>
    </row>
    <row r="9" spans="1:10" ht="15.75">
      <c r="A9" s="13" t="s">
        <v>22</v>
      </c>
      <c r="B9" s="14">
        <v>40476</v>
      </c>
      <c r="C9" s="14">
        <v>38549</v>
      </c>
      <c r="D9" s="14">
        <v>44205</v>
      </c>
      <c r="E9" s="14">
        <v>52274</v>
      </c>
      <c r="F9" s="14">
        <v>43504</v>
      </c>
      <c r="G9" s="14">
        <v>53424</v>
      </c>
      <c r="H9" s="14">
        <v>24008</v>
      </c>
      <c r="I9" s="14">
        <v>27552</v>
      </c>
      <c r="J9" s="12">
        <f aca="true" t="shared" si="2" ref="J9:J19">SUM(B9:I9)</f>
        <v>323992</v>
      </c>
    </row>
    <row r="10" spans="1:10" ht="15.75">
      <c r="A10" s="15" t="s">
        <v>23</v>
      </c>
      <c r="B10" s="14">
        <f>+B9-B11</f>
        <v>40476</v>
      </c>
      <c r="C10" s="14">
        <f aca="true" t="shared" si="3" ref="C10:I10">+C9-C11</f>
        <v>38549</v>
      </c>
      <c r="D10" s="14">
        <f t="shared" si="3"/>
        <v>44205</v>
      </c>
      <c r="E10" s="14">
        <f t="shared" si="3"/>
        <v>52274</v>
      </c>
      <c r="F10" s="14">
        <f t="shared" si="3"/>
        <v>43504</v>
      </c>
      <c r="G10" s="14">
        <f t="shared" si="3"/>
        <v>53424</v>
      </c>
      <c r="H10" s="14">
        <f t="shared" si="3"/>
        <v>24008</v>
      </c>
      <c r="I10" s="14">
        <f t="shared" si="3"/>
        <v>27552</v>
      </c>
      <c r="J10" s="12">
        <f t="shared" si="2"/>
        <v>323992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230357</v>
      </c>
      <c r="C12" s="14">
        <f aca="true" t="shared" si="4" ref="C12:I12">C13+C14+C15</f>
        <v>180892</v>
      </c>
      <c r="D12" s="14">
        <f t="shared" si="4"/>
        <v>313143</v>
      </c>
      <c r="E12" s="14">
        <f t="shared" si="4"/>
        <v>369089</v>
      </c>
      <c r="F12" s="14">
        <f t="shared" si="4"/>
        <v>210162</v>
      </c>
      <c r="G12" s="14">
        <f t="shared" si="4"/>
        <v>358391</v>
      </c>
      <c r="H12" s="14">
        <f t="shared" si="4"/>
        <v>176196</v>
      </c>
      <c r="I12" s="14">
        <f t="shared" si="4"/>
        <v>128097</v>
      </c>
      <c r="J12" s="12">
        <f t="shared" si="2"/>
        <v>1966327</v>
      </c>
    </row>
    <row r="13" spans="1:10" ht="15.75">
      <c r="A13" s="15" t="s">
        <v>25</v>
      </c>
      <c r="B13" s="14">
        <v>117445</v>
      </c>
      <c r="C13" s="14">
        <v>94954</v>
      </c>
      <c r="D13" s="14">
        <v>158533</v>
      </c>
      <c r="E13" s="14">
        <v>190846</v>
      </c>
      <c r="F13" s="14">
        <v>112000</v>
      </c>
      <c r="G13" s="14">
        <v>188882</v>
      </c>
      <c r="H13" s="14">
        <v>92864</v>
      </c>
      <c r="I13" s="14">
        <v>65474</v>
      </c>
      <c r="J13" s="12">
        <f t="shared" si="2"/>
        <v>1020998</v>
      </c>
    </row>
    <row r="14" spans="1:10" ht="15.75">
      <c r="A14" s="15" t="s">
        <v>26</v>
      </c>
      <c r="B14" s="14">
        <v>106748</v>
      </c>
      <c r="C14" s="14">
        <v>80427</v>
      </c>
      <c r="D14" s="14">
        <v>147144</v>
      </c>
      <c r="E14" s="14">
        <v>167916</v>
      </c>
      <c r="F14" s="14">
        <v>92097</v>
      </c>
      <c r="G14" s="14">
        <v>160617</v>
      </c>
      <c r="H14" s="14">
        <v>78734</v>
      </c>
      <c r="I14" s="14">
        <v>59892</v>
      </c>
      <c r="J14" s="12">
        <f t="shared" si="2"/>
        <v>893575</v>
      </c>
    </row>
    <row r="15" spans="1:10" ht="15.75">
      <c r="A15" s="15" t="s">
        <v>27</v>
      </c>
      <c r="B15" s="14">
        <v>6164</v>
      </c>
      <c r="C15" s="14">
        <v>5511</v>
      </c>
      <c r="D15" s="14">
        <v>7466</v>
      </c>
      <c r="E15" s="14">
        <v>10327</v>
      </c>
      <c r="F15" s="14">
        <v>6065</v>
      </c>
      <c r="G15" s="14">
        <v>8892</v>
      </c>
      <c r="H15" s="14">
        <v>4598</v>
      </c>
      <c r="I15" s="14">
        <v>2731</v>
      </c>
      <c r="J15" s="12">
        <f t="shared" si="2"/>
        <v>51754</v>
      </c>
    </row>
    <row r="16" spans="1:10" ht="15.75">
      <c r="A16" s="16" t="s">
        <v>95</v>
      </c>
      <c r="B16" s="14">
        <f>B17+B18+B19</f>
        <v>1325</v>
      </c>
      <c r="C16" s="14">
        <f aca="true" t="shared" si="5" ref="C16:I16">C17+C18+C19</f>
        <v>1126</v>
      </c>
      <c r="D16" s="14">
        <f t="shared" si="5"/>
        <v>1458</v>
      </c>
      <c r="E16" s="14">
        <f t="shared" si="5"/>
        <v>1851</v>
      </c>
      <c r="F16" s="14">
        <f t="shared" si="5"/>
        <v>1412</v>
      </c>
      <c r="G16" s="14">
        <f t="shared" si="5"/>
        <v>1963</v>
      </c>
      <c r="H16" s="14">
        <f t="shared" si="5"/>
        <v>1089</v>
      </c>
      <c r="I16" s="14">
        <f t="shared" si="5"/>
        <v>621</v>
      </c>
      <c r="J16" s="12">
        <f t="shared" si="2"/>
        <v>10845</v>
      </c>
    </row>
    <row r="17" spans="1:10" ht="15.75">
      <c r="A17" s="15" t="s">
        <v>92</v>
      </c>
      <c r="B17" s="14">
        <v>1310</v>
      </c>
      <c r="C17" s="14">
        <v>1100</v>
      </c>
      <c r="D17" s="14">
        <v>1419</v>
      </c>
      <c r="E17" s="14">
        <v>1804</v>
      </c>
      <c r="F17" s="14">
        <v>1355</v>
      </c>
      <c r="G17" s="14">
        <v>1918</v>
      </c>
      <c r="H17" s="14">
        <v>1078</v>
      </c>
      <c r="I17" s="14">
        <v>612</v>
      </c>
      <c r="J17" s="12">
        <f t="shared" si="2"/>
        <v>10596</v>
      </c>
    </row>
    <row r="18" spans="1:10" ht="15.75">
      <c r="A18" s="15" t="s">
        <v>93</v>
      </c>
      <c r="B18" s="14">
        <v>15</v>
      </c>
      <c r="C18" s="14">
        <v>26</v>
      </c>
      <c r="D18" s="14">
        <v>39</v>
      </c>
      <c r="E18" s="14">
        <v>47</v>
      </c>
      <c r="F18" s="14">
        <v>57</v>
      </c>
      <c r="G18" s="14">
        <v>45</v>
      </c>
      <c r="H18" s="14">
        <v>11</v>
      </c>
      <c r="I18" s="14">
        <v>9</v>
      </c>
      <c r="J18" s="12">
        <f t="shared" si="2"/>
        <v>249</v>
      </c>
    </row>
    <row r="19" spans="1:10" ht="15.75">
      <c r="A19" s="15" t="s">
        <v>94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f t="shared" si="2"/>
        <v>0</v>
      </c>
    </row>
    <row r="20" spans="1:10" ht="15.75">
      <c r="A20" s="17" t="s">
        <v>28</v>
      </c>
      <c r="B20" s="18">
        <f>B21+B22+B23</f>
        <v>163813</v>
      </c>
      <c r="C20" s="18">
        <f aca="true" t="shared" si="6" ref="C20:I20">C21+C22+C23</f>
        <v>107168</v>
      </c>
      <c r="D20" s="18">
        <f t="shared" si="6"/>
        <v>138531</v>
      </c>
      <c r="E20" s="18">
        <f t="shared" si="6"/>
        <v>201411</v>
      </c>
      <c r="F20" s="18">
        <f t="shared" si="6"/>
        <v>134579</v>
      </c>
      <c r="G20" s="18">
        <f t="shared" si="6"/>
        <v>223662</v>
      </c>
      <c r="H20" s="18">
        <f t="shared" si="6"/>
        <v>142045</v>
      </c>
      <c r="I20" s="18">
        <f t="shared" si="6"/>
        <v>84735</v>
      </c>
      <c r="J20" s="12">
        <f aca="true" t="shared" si="7" ref="J20:J26">SUM(B20:I20)</f>
        <v>1195944</v>
      </c>
    </row>
    <row r="21" spans="1:10" ht="18.75" customHeight="1">
      <c r="A21" s="13" t="s">
        <v>29</v>
      </c>
      <c r="B21" s="14">
        <v>93030</v>
      </c>
      <c r="C21" s="14">
        <v>66302</v>
      </c>
      <c r="D21" s="14">
        <v>84615</v>
      </c>
      <c r="E21" s="14">
        <v>123542</v>
      </c>
      <c r="F21" s="14">
        <v>82770</v>
      </c>
      <c r="G21" s="14">
        <v>134001</v>
      </c>
      <c r="H21" s="14">
        <v>82978</v>
      </c>
      <c r="I21" s="14">
        <v>49002</v>
      </c>
      <c r="J21" s="12">
        <f t="shared" si="7"/>
        <v>716240</v>
      </c>
    </row>
    <row r="22" spans="1:10" ht="18.75" customHeight="1">
      <c r="A22" s="13" t="s">
        <v>30</v>
      </c>
      <c r="B22" s="14">
        <v>67285</v>
      </c>
      <c r="C22" s="14">
        <v>38400</v>
      </c>
      <c r="D22" s="14">
        <v>50837</v>
      </c>
      <c r="E22" s="14">
        <v>73002</v>
      </c>
      <c r="F22" s="14">
        <v>48923</v>
      </c>
      <c r="G22" s="14">
        <v>85035</v>
      </c>
      <c r="H22" s="14">
        <v>56149</v>
      </c>
      <c r="I22" s="14">
        <v>34233</v>
      </c>
      <c r="J22" s="12">
        <f t="shared" si="7"/>
        <v>453864</v>
      </c>
    </row>
    <row r="23" spans="1:10" ht="18.75" customHeight="1">
      <c r="A23" s="13" t="s">
        <v>31</v>
      </c>
      <c r="B23" s="14">
        <v>3498</v>
      </c>
      <c r="C23" s="14">
        <v>2466</v>
      </c>
      <c r="D23" s="14">
        <v>3079</v>
      </c>
      <c r="E23" s="14">
        <v>4867</v>
      </c>
      <c r="F23" s="14">
        <v>2886</v>
      </c>
      <c r="G23" s="14">
        <v>4626</v>
      </c>
      <c r="H23" s="14">
        <v>2918</v>
      </c>
      <c r="I23" s="14">
        <v>1500</v>
      </c>
      <c r="J23" s="12">
        <f t="shared" si="7"/>
        <v>25840</v>
      </c>
    </row>
    <row r="24" spans="1:10" ht="18.75" customHeight="1">
      <c r="A24" s="17" t="s">
        <v>32</v>
      </c>
      <c r="B24" s="14">
        <f>B25+B26</f>
        <v>52760</v>
      </c>
      <c r="C24" s="14">
        <f aca="true" t="shared" si="8" ref="C24:I24">C25+C26</f>
        <v>45081</v>
      </c>
      <c r="D24" s="14">
        <f t="shared" si="8"/>
        <v>69700</v>
      </c>
      <c r="E24" s="14">
        <f t="shared" si="8"/>
        <v>95984</v>
      </c>
      <c r="F24" s="14">
        <f t="shared" si="8"/>
        <v>54326</v>
      </c>
      <c r="G24" s="14">
        <f t="shared" si="8"/>
        <v>72631</v>
      </c>
      <c r="H24" s="14">
        <f t="shared" si="8"/>
        <v>32708</v>
      </c>
      <c r="I24" s="14">
        <f t="shared" si="8"/>
        <v>17112</v>
      </c>
      <c r="J24" s="12">
        <f t="shared" si="7"/>
        <v>440302</v>
      </c>
    </row>
    <row r="25" spans="1:10" ht="18.75" customHeight="1">
      <c r="A25" s="13" t="s">
        <v>33</v>
      </c>
      <c r="B25" s="14">
        <v>33766</v>
      </c>
      <c r="C25" s="14">
        <v>28852</v>
      </c>
      <c r="D25" s="14">
        <v>44608</v>
      </c>
      <c r="E25" s="14">
        <v>61430</v>
      </c>
      <c r="F25" s="14">
        <v>34769</v>
      </c>
      <c r="G25" s="14">
        <v>46484</v>
      </c>
      <c r="H25" s="14">
        <v>20933</v>
      </c>
      <c r="I25" s="14">
        <v>10952</v>
      </c>
      <c r="J25" s="12">
        <f t="shared" si="7"/>
        <v>281794</v>
      </c>
    </row>
    <row r="26" spans="1:10" ht="18.75" customHeight="1">
      <c r="A26" s="13" t="s">
        <v>34</v>
      </c>
      <c r="B26" s="14">
        <v>18994</v>
      </c>
      <c r="C26" s="14">
        <v>16229</v>
      </c>
      <c r="D26" s="14">
        <v>25092</v>
      </c>
      <c r="E26" s="14">
        <v>34554</v>
      </c>
      <c r="F26" s="14">
        <v>19557</v>
      </c>
      <c r="G26" s="14">
        <v>26147</v>
      </c>
      <c r="H26" s="14">
        <v>11775</v>
      </c>
      <c r="I26" s="14">
        <v>6160</v>
      </c>
      <c r="J26" s="12">
        <f t="shared" si="7"/>
        <v>158508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0.9579411766390918</v>
      </c>
      <c r="C32" s="23">
        <f aca="true" t="shared" si="9" ref="C32:I32">(((+C$8+C$20)*C$29)+(C$24*C$30))/C$7</f>
        <v>0.9508789831981459</v>
      </c>
      <c r="D32" s="23">
        <f t="shared" si="9"/>
        <v>0.9728470452545425</v>
      </c>
      <c r="E32" s="23">
        <f t="shared" si="9"/>
        <v>0.9679524535497058</v>
      </c>
      <c r="F32" s="23">
        <f t="shared" si="9"/>
        <v>0.9655432717018444</v>
      </c>
      <c r="G32" s="23">
        <f t="shared" si="9"/>
        <v>0.9702754110504442</v>
      </c>
      <c r="H32" s="23">
        <f t="shared" si="9"/>
        <v>0.9122016519255622</v>
      </c>
      <c r="I32" s="23">
        <f t="shared" si="9"/>
        <v>0.9770987389439674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1.4986031767341952</v>
      </c>
      <c r="C35" s="26">
        <f aca="true" t="shared" si="10" ref="C35:I35">C32*C34</f>
        <v>1.462642051955388</v>
      </c>
      <c r="D35" s="26">
        <f t="shared" si="10"/>
        <v>1.511804308325559</v>
      </c>
      <c r="E35" s="26">
        <f t="shared" si="10"/>
        <v>1.503423750853403</v>
      </c>
      <c r="F35" s="26">
        <f t="shared" si="10"/>
        <v>1.459515209504508</v>
      </c>
      <c r="G35" s="26">
        <f t="shared" si="10"/>
        <v>1.537304361268324</v>
      </c>
      <c r="H35" s="26">
        <f t="shared" si="10"/>
        <v>1.656193319236051</v>
      </c>
      <c r="I35" s="26">
        <f t="shared" si="10"/>
        <v>1.8765181281418895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732413.83</v>
      </c>
      <c r="C41" s="29">
        <f aca="true" t="shared" si="13" ref="C41:I41">+C42+C43</f>
        <v>545296.36</v>
      </c>
      <c r="D41" s="29">
        <f t="shared" si="13"/>
        <v>857248.98</v>
      </c>
      <c r="E41" s="29">
        <f t="shared" si="13"/>
        <v>1083380.69</v>
      </c>
      <c r="F41" s="29">
        <f t="shared" si="13"/>
        <v>647999.94</v>
      </c>
      <c r="G41" s="29">
        <f t="shared" si="13"/>
        <v>1091595.25</v>
      </c>
      <c r="H41" s="29">
        <f t="shared" si="13"/>
        <v>622804.87</v>
      </c>
      <c r="I41" s="29">
        <f t="shared" si="13"/>
        <v>484361.23</v>
      </c>
      <c r="J41" s="29">
        <f t="shared" si="12"/>
        <v>6065101.15</v>
      </c>
      <c r="L41" s="43"/>
      <c r="M41" s="43"/>
    </row>
    <row r="42" spans="1:10" ht="15.75">
      <c r="A42" s="17" t="s">
        <v>72</v>
      </c>
      <c r="B42" s="30">
        <f>ROUND(+B7*B35,2)</f>
        <v>732413.83</v>
      </c>
      <c r="C42" s="30">
        <f aca="true" t="shared" si="14" ref="C42:I42">ROUND(+C7*C35,2)</f>
        <v>545296.36</v>
      </c>
      <c r="D42" s="30">
        <f t="shared" si="14"/>
        <v>857248.98</v>
      </c>
      <c r="E42" s="30">
        <f t="shared" si="14"/>
        <v>1083380.69</v>
      </c>
      <c r="F42" s="30">
        <f t="shared" si="14"/>
        <v>647999.94</v>
      </c>
      <c r="G42" s="30">
        <f t="shared" si="14"/>
        <v>1091595.25</v>
      </c>
      <c r="H42" s="30">
        <f t="shared" si="14"/>
        <v>622804.87</v>
      </c>
      <c r="I42" s="30">
        <f t="shared" si="14"/>
        <v>484361.23</v>
      </c>
      <c r="J42" s="30">
        <f>SUM(B42:I42)</f>
        <v>6065101.15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-126394.96</v>
      </c>
      <c r="C45" s="31">
        <f t="shared" si="16"/>
        <v>-121007.08</v>
      </c>
      <c r="D45" s="31">
        <f t="shared" si="16"/>
        <v>-135485</v>
      </c>
      <c r="E45" s="31">
        <f t="shared" si="16"/>
        <v>-162689.73</v>
      </c>
      <c r="F45" s="31">
        <f t="shared" si="16"/>
        <v>-132100.86</v>
      </c>
      <c r="G45" s="31">
        <f t="shared" si="16"/>
        <v>-170038.43</v>
      </c>
      <c r="H45" s="31">
        <f t="shared" si="16"/>
        <v>-78324.57</v>
      </c>
      <c r="I45" s="31">
        <f t="shared" si="16"/>
        <v>-84646.7</v>
      </c>
      <c r="J45" s="31">
        <f t="shared" si="16"/>
        <v>-1010687.33</v>
      </c>
      <c r="L45" s="43"/>
    </row>
    <row r="46" spans="1:12" ht="15.75">
      <c r="A46" s="17" t="s">
        <v>42</v>
      </c>
      <c r="B46" s="32">
        <f>B47+B48</f>
        <v>-121428</v>
      </c>
      <c r="C46" s="32">
        <f aca="true" t="shared" si="17" ref="C46:I46">C47+C48</f>
        <v>-115647</v>
      </c>
      <c r="D46" s="32">
        <f t="shared" si="17"/>
        <v>-132615</v>
      </c>
      <c r="E46" s="32">
        <f t="shared" si="17"/>
        <v>-156822</v>
      </c>
      <c r="F46" s="32">
        <f t="shared" si="17"/>
        <v>-130512</v>
      </c>
      <c r="G46" s="32">
        <f t="shared" si="17"/>
        <v>-160272</v>
      </c>
      <c r="H46" s="32">
        <f t="shared" si="17"/>
        <v>-72024</v>
      </c>
      <c r="I46" s="32">
        <f t="shared" si="17"/>
        <v>-82656</v>
      </c>
      <c r="J46" s="31">
        <f t="shared" si="12"/>
        <v>-971976</v>
      </c>
      <c r="L46" s="50"/>
    </row>
    <row r="47" spans="1:12" ht="15.75">
      <c r="A47" s="13" t="s">
        <v>67</v>
      </c>
      <c r="B47" s="20">
        <f aca="true" t="shared" si="18" ref="B47:I47">ROUND(-B9*$D$3,2)</f>
        <v>-121428</v>
      </c>
      <c r="C47" s="20">
        <f t="shared" si="18"/>
        <v>-115647</v>
      </c>
      <c r="D47" s="20">
        <f t="shared" si="18"/>
        <v>-132615</v>
      </c>
      <c r="E47" s="20">
        <f t="shared" si="18"/>
        <v>-156822</v>
      </c>
      <c r="F47" s="20">
        <f t="shared" si="18"/>
        <v>-130512</v>
      </c>
      <c r="G47" s="20">
        <f t="shared" si="18"/>
        <v>-160272</v>
      </c>
      <c r="H47" s="20">
        <f t="shared" si="18"/>
        <v>-72024</v>
      </c>
      <c r="I47" s="20">
        <f t="shared" si="18"/>
        <v>-82656</v>
      </c>
      <c r="J47" s="57">
        <f t="shared" si="12"/>
        <v>-971976</v>
      </c>
      <c r="L47" s="50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50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-4966.96</v>
      </c>
      <c r="C50" s="27">
        <v>-5360.08</v>
      </c>
      <c r="D50" s="27">
        <v>-2870</v>
      </c>
      <c r="E50" s="27">
        <v>-5867.73</v>
      </c>
      <c r="F50" s="27">
        <v>-1588.86</v>
      </c>
      <c r="G50" s="27">
        <v>-9766.43</v>
      </c>
      <c r="H50" s="27">
        <v>-6300.57</v>
      </c>
      <c r="I50" s="27">
        <v>-1990.7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606018.87</v>
      </c>
      <c r="C57" s="35">
        <f t="shared" si="21"/>
        <v>424289.27999999997</v>
      </c>
      <c r="D57" s="35">
        <f t="shared" si="21"/>
        <v>721763.98</v>
      </c>
      <c r="E57" s="35">
        <f t="shared" si="21"/>
        <v>920690.96</v>
      </c>
      <c r="F57" s="35">
        <f t="shared" si="21"/>
        <v>515899.07999999996</v>
      </c>
      <c r="G57" s="35">
        <f t="shared" si="21"/>
        <v>921556.8200000001</v>
      </c>
      <c r="H57" s="35">
        <f t="shared" si="21"/>
        <v>544480.3</v>
      </c>
      <c r="I57" s="35">
        <f t="shared" si="21"/>
        <v>399714.52999999997</v>
      </c>
      <c r="J57" s="35">
        <f>SUM(B57:I57)</f>
        <v>5054413.82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5054413.83</v>
      </c>
      <c r="L60" s="43"/>
    </row>
    <row r="61" spans="1:10" ht="17.25" customHeight="1">
      <c r="A61" s="17" t="s">
        <v>46</v>
      </c>
      <c r="B61" s="45">
        <v>117463.33</v>
      </c>
      <c r="C61" s="45">
        <v>110680.39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228143.72</v>
      </c>
    </row>
    <row r="62" spans="1:10" ht="17.25" customHeight="1">
      <c r="A62" s="17" t="s">
        <v>52</v>
      </c>
      <c r="B62" s="45">
        <v>488555.54</v>
      </c>
      <c r="C62" s="45">
        <v>313608.88</v>
      </c>
      <c r="D62" s="44">
        <v>0</v>
      </c>
      <c r="E62" s="45">
        <v>410478.86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1212643.2799999998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283521.81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283521.81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287165.22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287165.22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105957.59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105957.59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45119.36</v>
      </c>
      <c r="E66" s="44">
        <v>0</v>
      </c>
      <c r="F66" s="45">
        <v>86851.18</v>
      </c>
      <c r="G66" s="44">
        <v>0</v>
      </c>
      <c r="H66" s="44">
        <v>0</v>
      </c>
      <c r="I66" s="44">
        <v>0</v>
      </c>
      <c r="J66" s="35">
        <f t="shared" si="22"/>
        <v>131970.53999999998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312569.64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312569.64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170557.89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170557.89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27084.57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27084.57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429047.9</v>
      </c>
      <c r="G70" s="44">
        <v>0</v>
      </c>
      <c r="H70" s="44">
        <v>0</v>
      </c>
      <c r="I70" s="44">
        <v>0</v>
      </c>
      <c r="J70" s="35">
        <f t="shared" si="22"/>
        <v>429047.9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526923.38</v>
      </c>
      <c r="H71" s="45">
        <v>544480.31</v>
      </c>
      <c r="I71" s="44">
        <v>0</v>
      </c>
      <c r="J71" s="32">
        <f t="shared" si="22"/>
        <v>1071403.69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394633.44</v>
      </c>
      <c r="H72" s="44">
        <v>0</v>
      </c>
      <c r="I72" s="44">
        <v>0</v>
      </c>
      <c r="J72" s="35">
        <f t="shared" si="22"/>
        <v>394633.44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143315.32</v>
      </c>
      <c r="J73" s="32">
        <f t="shared" si="22"/>
        <v>143315.32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256399.22</v>
      </c>
      <c r="J74" s="35">
        <f t="shared" si="22"/>
        <v>256399.22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1.5896046962870392</v>
      </c>
      <c r="C79" s="55">
        <v>1.5501519212636798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1.4777200573570477</v>
      </c>
      <c r="C80" s="55">
        <v>1.4329746251234623</v>
      </c>
      <c r="D80" s="55"/>
      <c r="E80" s="55">
        <v>1.5345085903831253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1.4151821814713188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1.487776817753013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1.8212843168651198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1.7261415443370332</v>
      </c>
      <c r="E84" s="55">
        <v>0</v>
      </c>
      <c r="F84" s="55">
        <v>1.5075446410549689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1.4811260808365172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1.4790821647496644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1.4655769680527622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1.4498597660603567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1.4782289803657118</v>
      </c>
      <c r="H89" s="55">
        <v>1.6561933380490685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1.6176888628830368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1.8351868792881985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1.9008946169007146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2014-02-07T17:35:47Z</dcterms:modified>
  <cp:category/>
  <cp:version/>
  <cp:contentType/>
  <cp:contentStatus/>
</cp:coreProperties>
</file>