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K89" i="8"/>
  <c r="B9"/>
  <c r="B8" s="1"/>
  <c r="C9"/>
  <c r="C8" s="1"/>
  <c r="C7" s="1"/>
  <c r="D9"/>
  <c r="D8" s="1"/>
  <c r="D7" s="1"/>
  <c r="D45" s="1"/>
  <c r="D44" s="1"/>
  <c r="E9"/>
  <c r="E8" s="1"/>
  <c r="E7" s="1"/>
  <c r="E45" s="1"/>
  <c r="E44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8" s="1"/>
  <c r="J7" s="1"/>
  <c r="J45" s="1"/>
  <c r="J44" s="1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C56" s="1"/>
  <c r="D58"/>
  <c r="D57" s="1"/>
  <c r="D56" s="1"/>
  <c r="E58"/>
  <c r="E57" s="1"/>
  <c r="F58"/>
  <c r="F57" s="1"/>
  <c r="G58"/>
  <c r="G57" s="1"/>
  <c r="G56" s="1"/>
  <c r="H58"/>
  <c r="K58" s="1"/>
  <c r="I58"/>
  <c r="I57" s="1"/>
  <c r="J58"/>
  <c r="J57" s="1"/>
  <c r="K59"/>
  <c r="K62"/>
  <c r="B64"/>
  <c r="C64"/>
  <c r="D64"/>
  <c r="E64"/>
  <c r="F64"/>
  <c r="G64"/>
  <c r="H64"/>
  <c r="I64"/>
  <c r="J64"/>
  <c r="K65"/>
  <c r="K66"/>
  <c r="K67"/>
  <c r="K68"/>
  <c r="K69"/>
  <c r="K70"/>
  <c r="K72"/>
  <c r="K73"/>
  <c r="K74"/>
  <c r="K75"/>
  <c r="K76"/>
  <c r="K77"/>
  <c r="K78"/>
  <c r="K79"/>
  <c r="K80"/>
  <c r="K81"/>
  <c r="K82"/>
  <c r="K83"/>
  <c r="K84"/>
  <c r="K85"/>
  <c r="K86"/>
  <c r="K88"/>
  <c r="K90"/>
  <c r="K91"/>
  <c r="B94"/>
  <c r="C94"/>
  <c r="D94"/>
  <c r="E94"/>
  <c r="F94"/>
  <c r="G94"/>
  <c r="H94"/>
  <c r="I94"/>
  <c r="J94"/>
  <c r="K94" s="1"/>
  <c r="K95"/>
  <c r="K101"/>
  <c r="K102"/>
  <c r="K106"/>
  <c r="K107"/>
  <c r="K108"/>
  <c r="K109"/>
  <c r="K110"/>
  <c r="K111"/>
  <c r="K112"/>
  <c r="K113"/>
  <c r="K114"/>
  <c r="K115"/>
  <c r="K116"/>
  <c r="K117"/>
  <c r="K118"/>
  <c r="J56" l="1"/>
  <c r="I56"/>
  <c r="F56"/>
  <c r="K64"/>
  <c r="E56"/>
  <c r="J43"/>
  <c r="J93"/>
  <c r="J92" s="1"/>
  <c r="J119" s="1"/>
  <c r="H43"/>
  <c r="F43"/>
  <c r="F93"/>
  <c r="F92" s="1"/>
  <c r="D43"/>
  <c r="D93"/>
  <c r="D92" s="1"/>
  <c r="D104" s="1"/>
  <c r="K104" s="1"/>
  <c r="K8"/>
  <c r="K7" s="1"/>
  <c r="B7"/>
  <c r="B45" s="1"/>
  <c r="B56"/>
  <c r="I93"/>
  <c r="I92" s="1"/>
  <c r="I43"/>
  <c r="G93"/>
  <c r="G92" s="1"/>
  <c r="G43"/>
  <c r="E93"/>
  <c r="E92" s="1"/>
  <c r="E105" s="1"/>
  <c r="K105" s="1"/>
  <c r="E43"/>
  <c r="C46"/>
  <c r="K46" s="1"/>
  <c r="C45"/>
  <c r="H57"/>
  <c r="H56" s="1"/>
  <c r="K57" l="1"/>
  <c r="B44"/>
  <c r="K45"/>
  <c r="C44"/>
  <c r="K56"/>
  <c r="H93"/>
  <c r="H92" s="1"/>
  <c r="C93" l="1"/>
  <c r="C92" s="1"/>
  <c r="C103" s="1"/>
  <c r="K103" s="1"/>
  <c r="K100" s="1"/>
  <c r="C43"/>
  <c r="B43"/>
  <c r="K43" s="1"/>
  <c r="K44"/>
  <c r="B93"/>
  <c r="K93" l="1"/>
  <c r="B92"/>
  <c r="K92" s="1"/>
</calcChain>
</file>

<file path=xl/sharedStrings.xml><?xml version="1.0" encoding="utf-8"?>
<sst xmlns="http://schemas.openxmlformats.org/spreadsheetml/2006/main" count="125" uniqueCount="125">
  <si>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</si>
  <si>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</si>
  <si>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</si>
  <si>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</si>
  <si>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</si>
  <si>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</si>
  <si>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</si>
  <si>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</si>
  <si>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</si>
  <si>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</si>
  <si>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</si>
  <si>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</si>
  <si>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</si>
  <si>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</si>
  <si>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</si>
  <si>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</si>
  <si>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</si>
  <si>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</si>
  <si>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</si>
  <si>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</si>
  <si>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</si>
  <si>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</si>
  <si>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</si>
  <si>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</si>
  <si>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</si>
  <si>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</si>
  <si>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</si>
  <si>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</si>
  <si>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</si>
  <si>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</si>
  <si>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</si>
  <si>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</si>
  <si>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</si>
  <si>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</si>
  <si>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</si>
  <si>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</si>
  <si>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</si>
  <si>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</si>
  <si>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</si>
  <si>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</si>
  <si>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</si>
  <si>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</si>
  <si>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</si>
  <si>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</si>
  <si>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</si>
  <si>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</si>
  <si>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</si>
  <si>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</si>
  <si>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</si>
  <si>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</si>
  <si>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</si>
  <si>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</si>
  <si>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</si>
  <si>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</si>
  <si>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</si>
  <si>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</si>
  <si>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</si>
  <si>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</si>
  <si>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</si>
  <si>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</si>
  <si>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</si>
  <si>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</si>
  <si>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</si>
  <si>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</si>
  <si>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</si>
  <si>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</si>
  <si>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</si>
  <si>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</si>
  <si>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</si>
  <si>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</si>
  <si>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</si>
  <si>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</si>
  <si>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</si>
  <si>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</si>
  <si>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</si>
  <si>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</si>
  <si>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</si>
  <si>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</si>
  <si>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</si>
  <si>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</si>
  <si>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</si>
  <si>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</si>
  <si>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</si>
  <si>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</si>
  <si>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</si>
  <si>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</si>
  <si>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</si>
  <si>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</si>
  <si>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</si>
  <si>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</si>
  <si>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</si>
  <si>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</si>
  <si>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</si>
  <si>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</si>
  <si>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</si>
  <si>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</si>
  <si>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</si>
  <si>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</si>
  <si>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</si>
  <si>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</si>
  <si>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</si>
  <si>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</si>
  <si>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</si>
  <si>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</si>
  <si>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</si>
  <si>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</si>
  <si>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</si>
  <si>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</si>
  <si>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</si>
  <si>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</si>
  <si>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</si>
  <si>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</si>
  <si>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</si>
  <si>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</si>
  <si>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</si>
  <si>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</si>
  <si>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</si>
  <si>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</si>
  <si>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</si>
  <si>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</si>
  <si>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</si>
  <si>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</si>
  <si>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OPERAÇÃO 21/01/14 - VENCIMENTO 28/01/14</t>
  </si>
  <si>
    <t>Nota:</t>
  </si>
  <si>
    <t xml:space="preserve"> (1) - Revisão de passageiros transportados, processados pelo sistema de bilhetagem eletrônica, referentes ao período de 12/10 a 02/12/13  ( 39.918 passageiros).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</si>
</sst>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0" fontId="4" fillId="0" borderId="5" xfId="0" applyNumberFormat="1" applyFont="1" applyFill="1" applyBorder="1" applyAlignment="1">
      <alignment horizontal="left" vertical="center" indent="1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  <xf numFmtId="173" fontId="0" fillId="0" borderId="0" xfId="0" applyNumberFormat="1" applyFont="1" applyFill="1" applyAlignment="1">
      <alignment vertical="center"/>
    </xf>
    <xf numFmtId="172" fontId="0" fillId="0" borderId="0" xfId="4" applyNumberFormat="1" applyFont="1" applyFill="1" applyAlignment="1">
      <alignment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122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119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69" t="s">
        <v>118</v>
      </c>
      <c r="J5" s="69" t="s">
        <v>117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+B8+B16+B20+B23</f>
        <v>545477</v>
      </c>
      <c r="C7" s="9">
        <f t="shared" si="0"/>
        <v>702391</v>
      </c>
      <c r="D7" s="9">
        <f t="shared" si="0"/>
        <v>724332</v>
      </c>
      <c r="E7" s="9">
        <f t="shared" si="0"/>
        <v>505988</v>
      </c>
      <c r="F7" s="9">
        <f t="shared" si="0"/>
        <v>708107</v>
      </c>
      <c r="G7" s="9">
        <f t="shared" si="0"/>
        <v>1108002</v>
      </c>
      <c r="H7" s="9">
        <f t="shared" si="0"/>
        <v>500224</v>
      </c>
      <c r="I7" s="9">
        <f t="shared" si="0"/>
        <v>110173</v>
      </c>
      <c r="J7" s="9">
        <f t="shared" si="0"/>
        <v>260546</v>
      </c>
      <c r="K7" s="9">
        <f t="shared" si="0"/>
        <v>5165240</v>
      </c>
      <c r="L7" s="55"/>
    </row>
    <row r="8" spans="1:13" ht="17.25" customHeight="1">
      <c r="A8" s="10" t="s">
        <v>31</v>
      </c>
      <c r="B8" s="11">
        <f>B9+B12</f>
        <v>320579</v>
      </c>
      <c r="C8" s="11">
        <f t="shared" ref="C8:J8" si="1">C9+C12</f>
        <v>420056</v>
      </c>
      <c r="D8" s="11">
        <f t="shared" si="1"/>
        <v>405784</v>
      </c>
      <c r="E8" s="11">
        <f t="shared" si="1"/>
        <v>296054</v>
      </c>
      <c r="F8" s="11">
        <f t="shared" si="1"/>
        <v>389635</v>
      </c>
      <c r="G8" s="11">
        <f t="shared" si="1"/>
        <v>590577</v>
      </c>
      <c r="H8" s="11">
        <f t="shared" si="1"/>
        <v>303647</v>
      </c>
      <c r="I8" s="11">
        <f t="shared" si="1"/>
        <v>58112</v>
      </c>
      <c r="J8" s="11">
        <f t="shared" si="1"/>
        <v>144966</v>
      </c>
      <c r="K8" s="11">
        <f>SUM(B8:J8)</f>
        <v>2929410</v>
      </c>
    </row>
    <row r="9" spans="1:13" ht="17.25" customHeight="1">
      <c r="A9" s="15" t="s">
        <v>17</v>
      </c>
      <c r="B9" s="13">
        <f>+B10+B11</f>
        <v>50674</v>
      </c>
      <c r="C9" s="13">
        <f t="shared" ref="C9:J9" si="2">+C10+C11</f>
        <v>67823</v>
      </c>
      <c r="D9" s="13">
        <f t="shared" si="2"/>
        <v>61285</v>
      </c>
      <c r="E9" s="13">
        <f t="shared" si="2"/>
        <v>44574</v>
      </c>
      <c r="F9" s="13">
        <f t="shared" si="2"/>
        <v>52506</v>
      </c>
      <c r="G9" s="13">
        <f t="shared" si="2"/>
        <v>61214</v>
      </c>
      <c r="H9" s="13">
        <f t="shared" si="2"/>
        <v>55569</v>
      </c>
      <c r="I9" s="13">
        <f t="shared" si="2"/>
        <v>10877</v>
      </c>
      <c r="J9" s="13">
        <f t="shared" si="2"/>
        <v>19143</v>
      </c>
      <c r="K9" s="11">
        <f>SUM(B9:J9)</f>
        <v>423665</v>
      </c>
    </row>
    <row r="10" spans="1:13" ht="17.25" customHeight="1">
      <c r="A10" s="31" t="s">
        <v>18</v>
      </c>
      <c r="B10" s="13">
        <v>50674</v>
      </c>
      <c r="C10" s="13">
        <v>67823</v>
      </c>
      <c r="D10" s="13">
        <v>61285</v>
      </c>
      <c r="E10" s="13">
        <v>44574</v>
      </c>
      <c r="F10" s="13">
        <v>52506</v>
      </c>
      <c r="G10" s="13">
        <v>61214</v>
      </c>
      <c r="H10" s="13">
        <v>55569</v>
      </c>
      <c r="I10" s="13">
        <v>10877</v>
      </c>
      <c r="J10" s="13">
        <v>19143</v>
      </c>
      <c r="K10" s="11">
        <f>SUM(B10:J10)</f>
        <v>423665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269905</v>
      </c>
      <c r="C12" s="17">
        <f t="shared" si="3"/>
        <v>352233</v>
      </c>
      <c r="D12" s="17">
        <f t="shared" si="3"/>
        <v>344499</v>
      </c>
      <c r="E12" s="17">
        <f t="shared" si="3"/>
        <v>251480</v>
      </c>
      <c r="F12" s="17">
        <f t="shared" si="3"/>
        <v>337129</v>
      </c>
      <c r="G12" s="17">
        <f t="shared" si="3"/>
        <v>529363</v>
      </c>
      <c r="H12" s="17">
        <f t="shared" si="3"/>
        <v>248078</v>
      </c>
      <c r="I12" s="17">
        <f t="shared" si="3"/>
        <v>47235</v>
      </c>
      <c r="J12" s="17">
        <f t="shared" si="3"/>
        <v>125823</v>
      </c>
      <c r="K12" s="11">
        <f t="shared" ref="K12:K23" si="4">SUM(B12:J12)</f>
        <v>2505745</v>
      </c>
    </row>
    <row r="13" spans="1:13" ht="17.25" customHeight="1">
      <c r="A13" s="14" t="s">
        <v>20</v>
      </c>
      <c r="B13" s="13">
        <v>136747</v>
      </c>
      <c r="C13" s="13">
        <v>192404</v>
      </c>
      <c r="D13" s="13">
        <v>194206</v>
      </c>
      <c r="E13" s="13">
        <v>135594</v>
      </c>
      <c r="F13" s="13">
        <v>181430</v>
      </c>
      <c r="G13" s="13">
        <v>272451</v>
      </c>
      <c r="H13" s="13">
        <v>126414</v>
      </c>
      <c r="I13" s="13">
        <v>28518</v>
      </c>
      <c r="J13" s="13">
        <v>70545</v>
      </c>
      <c r="K13" s="11">
        <f t="shared" si="4"/>
        <v>1338309</v>
      </c>
      <c r="L13" s="55"/>
      <c r="M13" s="56"/>
    </row>
    <row r="14" spans="1:13" ht="17.25" customHeight="1">
      <c r="A14" s="14" t="s">
        <v>21</v>
      </c>
      <c r="B14" s="13">
        <v>126671</v>
      </c>
      <c r="C14" s="13">
        <v>151274</v>
      </c>
      <c r="D14" s="13">
        <v>142730</v>
      </c>
      <c r="E14" s="13">
        <v>110232</v>
      </c>
      <c r="F14" s="13">
        <v>148048</v>
      </c>
      <c r="G14" s="13">
        <v>246864</v>
      </c>
      <c r="H14" s="13">
        <v>115545</v>
      </c>
      <c r="I14" s="13">
        <v>17492</v>
      </c>
      <c r="J14" s="13">
        <v>52773</v>
      </c>
      <c r="K14" s="11">
        <f t="shared" si="4"/>
        <v>1111629</v>
      </c>
      <c r="L14" s="55"/>
    </row>
    <row r="15" spans="1:13" ht="17.25" customHeight="1">
      <c r="A15" s="14" t="s">
        <v>22</v>
      </c>
      <c r="B15" s="13">
        <v>6487</v>
      </c>
      <c r="C15" s="13">
        <v>8555</v>
      </c>
      <c r="D15" s="13">
        <v>7563</v>
      </c>
      <c r="E15" s="13">
        <v>5654</v>
      </c>
      <c r="F15" s="13">
        <v>7651</v>
      </c>
      <c r="G15" s="13">
        <v>10048</v>
      </c>
      <c r="H15" s="13">
        <v>6119</v>
      </c>
      <c r="I15" s="13">
        <v>1225</v>
      </c>
      <c r="J15" s="13">
        <v>2505</v>
      </c>
      <c r="K15" s="11">
        <f t="shared" si="4"/>
        <v>55807</v>
      </c>
    </row>
    <row r="16" spans="1:13" ht="17.25" customHeight="1">
      <c r="A16" s="16" t="s">
        <v>23</v>
      </c>
      <c r="B16" s="11">
        <f>+B17+B18+B19</f>
        <v>186493</v>
      </c>
      <c r="C16" s="11">
        <f t="shared" ref="C16:J16" si="5">+C17+C18+C19</f>
        <v>221763</v>
      </c>
      <c r="D16" s="11">
        <f t="shared" si="5"/>
        <v>246386</v>
      </c>
      <c r="E16" s="11">
        <f t="shared" si="5"/>
        <v>164764</v>
      </c>
      <c r="F16" s="11">
        <f t="shared" si="5"/>
        <v>264604</v>
      </c>
      <c r="G16" s="11">
        <f t="shared" si="5"/>
        <v>457405</v>
      </c>
      <c r="H16" s="11">
        <f t="shared" si="5"/>
        <v>160157</v>
      </c>
      <c r="I16" s="11">
        <f t="shared" si="5"/>
        <v>38864</v>
      </c>
      <c r="J16" s="11">
        <f t="shared" si="5"/>
        <v>85501</v>
      </c>
      <c r="K16" s="11">
        <f t="shared" si="4"/>
        <v>1825937</v>
      </c>
    </row>
    <row r="17" spans="1:12" ht="17.25" customHeight="1">
      <c r="A17" s="12" t="s">
        <v>24</v>
      </c>
      <c r="B17" s="13">
        <v>106844</v>
      </c>
      <c r="C17" s="13">
        <v>140020</v>
      </c>
      <c r="D17" s="13">
        <v>157452</v>
      </c>
      <c r="E17" s="13">
        <v>101210</v>
      </c>
      <c r="F17" s="13">
        <v>160341</v>
      </c>
      <c r="G17" s="13">
        <v>260320</v>
      </c>
      <c r="H17" s="13">
        <v>97595</v>
      </c>
      <c r="I17" s="13">
        <v>25895</v>
      </c>
      <c r="J17" s="13">
        <v>53661</v>
      </c>
      <c r="K17" s="11">
        <f t="shared" si="4"/>
        <v>1103338</v>
      </c>
      <c r="L17" s="55"/>
    </row>
    <row r="18" spans="1:12" ht="17.25" customHeight="1">
      <c r="A18" s="12" t="s">
        <v>25</v>
      </c>
      <c r="B18" s="13">
        <v>75716</v>
      </c>
      <c r="C18" s="13">
        <v>77223</v>
      </c>
      <c r="D18" s="13">
        <v>84096</v>
      </c>
      <c r="E18" s="13">
        <v>60441</v>
      </c>
      <c r="F18" s="13">
        <v>99295</v>
      </c>
      <c r="G18" s="13">
        <v>189294</v>
      </c>
      <c r="H18" s="13">
        <v>59352</v>
      </c>
      <c r="I18" s="13">
        <v>12171</v>
      </c>
      <c r="J18" s="13">
        <v>30325</v>
      </c>
      <c r="K18" s="11">
        <f t="shared" si="4"/>
        <v>687913</v>
      </c>
      <c r="L18" s="55"/>
    </row>
    <row r="19" spans="1:12" ht="17.25" customHeight="1">
      <c r="A19" s="12" t="s">
        <v>26</v>
      </c>
      <c r="B19" s="13">
        <v>3933</v>
      </c>
      <c r="C19" s="13">
        <v>4520</v>
      </c>
      <c r="D19" s="13">
        <v>4838</v>
      </c>
      <c r="E19" s="13">
        <v>3113</v>
      </c>
      <c r="F19" s="13">
        <v>4968</v>
      </c>
      <c r="G19" s="13">
        <v>7791</v>
      </c>
      <c r="H19" s="13">
        <v>3210</v>
      </c>
      <c r="I19" s="13">
        <v>798</v>
      </c>
      <c r="J19" s="13">
        <v>1515</v>
      </c>
      <c r="K19" s="11">
        <f t="shared" si="4"/>
        <v>34686</v>
      </c>
    </row>
    <row r="20" spans="1:12" ht="17.25" customHeight="1">
      <c r="A20" s="16" t="s">
        <v>27</v>
      </c>
      <c r="B20" s="13">
        <v>38405</v>
      </c>
      <c r="C20" s="13">
        <v>60572</v>
      </c>
      <c r="D20" s="13">
        <v>72162</v>
      </c>
      <c r="E20" s="13">
        <v>45170</v>
      </c>
      <c r="F20" s="13">
        <v>53868</v>
      </c>
      <c r="G20" s="13">
        <v>60020</v>
      </c>
      <c r="H20" s="13">
        <v>30757</v>
      </c>
      <c r="I20" s="13">
        <v>13197</v>
      </c>
      <c r="J20" s="13">
        <v>30079</v>
      </c>
      <c r="K20" s="11">
        <f t="shared" si="4"/>
        <v>404230</v>
      </c>
    </row>
    <row r="21" spans="1:12" ht="17.25" customHeight="1">
      <c r="A21" s="12" t="s">
        <v>28</v>
      </c>
      <c r="B21" s="13">
        <v>24579</v>
      </c>
      <c r="C21" s="13">
        <v>38766</v>
      </c>
      <c r="D21" s="13">
        <v>46184</v>
      </c>
      <c r="E21" s="13">
        <v>28909</v>
      </c>
      <c r="F21" s="13">
        <v>34476</v>
      </c>
      <c r="G21" s="13">
        <v>38413</v>
      </c>
      <c r="H21" s="13">
        <v>19684</v>
      </c>
      <c r="I21" s="13">
        <v>8446</v>
      </c>
      <c r="J21" s="13">
        <v>19251</v>
      </c>
      <c r="K21" s="11">
        <f t="shared" si="4"/>
        <v>258708</v>
      </c>
      <c r="L21" s="55"/>
    </row>
    <row r="22" spans="1:12" ht="17.25" customHeight="1">
      <c r="A22" s="12" t="s">
        <v>29</v>
      </c>
      <c r="B22" s="13">
        <v>13826</v>
      </c>
      <c r="C22" s="13">
        <v>21806</v>
      </c>
      <c r="D22" s="13">
        <v>25978</v>
      </c>
      <c r="E22" s="13">
        <v>16261</v>
      </c>
      <c r="F22" s="13">
        <v>19392</v>
      </c>
      <c r="G22" s="13">
        <v>21607</v>
      </c>
      <c r="H22" s="13">
        <v>11073</v>
      </c>
      <c r="I22" s="13">
        <v>4751</v>
      </c>
      <c r="J22" s="13">
        <v>10828</v>
      </c>
      <c r="K22" s="11">
        <f t="shared" si="4"/>
        <v>145522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5663</v>
      </c>
      <c r="I23" s="11">
        <v>0</v>
      </c>
      <c r="J23" s="11">
        <v>0</v>
      </c>
      <c r="K23" s="11">
        <f t="shared" si="4"/>
        <v>5663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12693.09</v>
      </c>
      <c r="I31" s="20">
        <v>0</v>
      </c>
      <c r="J31" s="20">
        <v>0</v>
      </c>
      <c r="K31" s="24">
        <f>SUM(B31:J31)</f>
        <v>12693.09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1253742.94</v>
      </c>
      <c r="C43" s="23">
        <f t="shared" ref="C43:H43" si="8">+C44+C52</f>
        <v>1839320.55</v>
      </c>
      <c r="D43" s="23">
        <f t="shared" si="8"/>
        <v>2151718.6799999997</v>
      </c>
      <c r="E43" s="23">
        <f t="shared" si="8"/>
        <v>1273751.8600000001</v>
      </c>
      <c r="F43" s="23">
        <f t="shared" si="8"/>
        <v>1723448.99</v>
      </c>
      <c r="G43" s="23">
        <f t="shared" si="8"/>
        <v>2319797.23</v>
      </c>
      <c r="H43" s="23">
        <f t="shared" si="8"/>
        <v>1216120.48</v>
      </c>
      <c r="I43" s="23">
        <f>+I44+I52</f>
        <v>464434.28</v>
      </c>
      <c r="J43" s="23">
        <f>+J44+J52</f>
        <v>662833.62</v>
      </c>
      <c r="K43" s="23">
        <f>SUM(B43:J43)</f>
        <v>12905168.629999999</v>
      </c>
    </row>
    <row r="44" spans="1:11" ht="17.25" customHeight="1">
      <c r="A44" s="16" t="s">
        <v>49</v>
      </c>
      <c r="B44" s="24">
        <f>SUM(B45:B51)</f>
        <v>1238723.72</v>
      </c>
      <c r="C44" s="24">
        <f t="shared" ref="C44:H44" si="9">SUM(C45:C51)</f>
        <v>1819294.04</v>
      </c>
      <c r="D44" s="24">
        <f t="shared" si="9"/>
        <v>2131419.34</v>
      </c>
      <c r="E44" s="24">
        <f t="shared" si="9"/>
        <v>1254850.24</v>
      </c>
      <c r="F44" s="24">
        <f t="shared" si="9"/>
        <v>1704838.41</v>
      </c>
      <c r="G44" s="24">
        <f t="shared" si="9"/>
        <v>2294782.94</v>
      </c>
      <c r="H44" s="24">
        <f t="shared" si="9"/>
        <v>1200625.05</v>
      </c>
      <c r="I44" s="24">
        <f>SUM(I45:I51)</f>
        <v>464434.28</v>
      </c>
      <c r="J44" s="24">
        <f>SUM(J45:J51)</f>
        <v>651234.73</v>
      </c>
      <c r="K44" s="24">
        <f t="shared" ref="K44:K52" si="10">SUM(B44:J44)</f>
        <v>12760202.75</v>
      </c>
    </row>
    <row r="45" spans="1:11" ht="17.25" customHeight="1">
      <c r="A45" s="36" t="s">
        <v>50</v>
      </c>
      <c r="B45" s="24">
        <f t="shared" ref="B45:H45" si="11">ROUND(B26*B7,2)</f>
        <v>1238723.72</v>
      </c>
      <c r="C45" s="24">
        <f t="shared" si="11"/>
        <v>1815259.3</v>
      </c>
      <c r="D45" s="24">
        <f t="shared" si="11"/>
        <v>2131419.34</v>
      </c>
      <c r="E45" s="24">
        <f t="shared" si="11"/>
        <v>1254850.24</v>
      </c>
      <c r="F45" s="24">
        <f t="shared" si="11"/>
        <v>1704838.41</v>
      </c>
      <c r="G45" s="24">
        <f t="shared" si="11"/>
        <v>2294782.94</v>
      </c>
      <c r="H45" s="24">
        <f t="shared" si="11"/>
        <v>1187931.96</v>
      </c>
      <c r="I45" s="24">
        <f>ROUND(I26*I7,2)</f>
        <v>464434.28</v>
      </c>
      <c r="J45" s="24">
        <f>ROUND(J26*J7,2)</f>
        <v>651234.73</v>
      </c>
      <c r="K45" s="24">
        <f t="shared" si="10"/>
        <v>12743474.92</v>
      </c>
    </row>
    <row r="46" spans="1:11" ht="17.25" customHeight="1">
      <c r="A46" s="36" t="s">
        <v>51</v>
      </c>
      <c r="B46" s="20">
        <v>0</v>
      </c>
      <c r="C46" s="24">
        <f>ROUND(C27*C7,2)</f>
        <v>4034.74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4034.74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12693.09</v>
      </c>
      <c r="I49" s="33">
        <f>+I31</f>
        <v>0</v>
      </c>
      <c r="J49" s="33">
        <f>+J31</f>
        <v>0</v>
      </c>
      <c r="K49" s="24">
        <f t="shared" si="10"/>
        <v>12693.09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15019.22</v>
      </c>
      <c r="C52" s="38">
        <v>20026.509999999998</v>
      </c>
      <c r="D52" s="38">
        <v>20299.34</v>
      </c>
      <c r="E52" s="38">
        <v>18901.62</v>
      </c>
      <c r="F52" s="38">
        <v>18610.580000000002</v>
      </c>
      <c r="G52" s="38">
        <v>25014.29</v>
      </c>
      <c r="H52" s="38">
        <v>15495.43</v>
      </c>
      <c r="I52" s="20">
        <v>0</v>
      </c>
      <c r="J52" s="38">
        <v>11598.89</v>
      </c>
      <c r="K52" s="38">
        <f t="shared" si="10"/>
        <v>144965.88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-401517.03</v>
      </c>
      <c r="C56" s="37">
        <f t="shared" si="12"/>
        <v>-227360.6</v>
      </c>
      <c r="D56" s="37">
        <f t="shared" si="12"/>
        <v>-260150.61</v>
      </c>
      <c r="E56" s="37">
        <f t="shared" si="12"/>
        <v>-381254.31000000006</v>
      </c>
      <c r="F56" s="37">
        <f t="shared" si="12"/>
        <v>-444604.27</v>
      </c>
      <c r="G56" s="37">
        <f t="shared" si="12"/>
        <v>-391177.31999999995</v>
      </c>
      <c r="H56" s="37">
        <f t="shared" si="12"/>
        <v>-180056.37</v>
      </c>
      <c r="I56" s="37">
        <f t="shared" si="12"/>
        <v>196595.57</v>
      </c>
      <c r="J56" s="37">
        <f t="shared" si="12"/>
        <v>383857.32000000007</v>
      </c>
      <c r="K56" s="37">
        <f>SUM(B56:J56)</f>
        <v>-1705667.62</v>
      </c>
    </row>
    <row r="57" spans="1:11" ht="18.75" customHeight="1">
      <c r="A57" s="16" t="s">
        <v>84</v>
      </c>
      <c r="B57" s="37">
        <f t="shared" ref="B57:J57" si="13">B58+B59+B60+B61+B62+B63</f>
        <v>-387988.75</v>
      </c>
      <c r="C57" s="37">
        <f t="shared" si="13"/>
        <v>-207518.98</v>
      </c>
      <c r="D57" s="37">
        <f t="shared" si="13"/>
        <v>-240493.99</v>
      </c>
      <c r="E57" s="37">
        <f t="shared" si="13"/>
        <v>-356179.79000000004</v>
      </c>
      <c r="F57" s="37">
        <f t="shared" si="13"/>
        <v>-426332.71</v>
      </c>
      <c r="G57" s="37">
        <f t="shared" si="13"/>
        <v>-363890.72</v>
      </c>
      <c r="H57" s="37">
        <f t="shared" si="13"/>
        <v>-166707</v>
      </c>
      <c r="I57" s="37">
        <f t="shared" si="13"/>
        <v>-32631</v>
      </c>
      <c r="J57" s="37">
        <f t="shared" si="13"/>
        <v>-57429</v>
      </c>
      <c r="K57" s="37">
        <f t="shared" ref="K57:K89" si="14">SUM(B57:J57)</f>
        <v>-2239171.94</v>
      </c>
    </row>
    <row r="58" spans="1:11" ht="18.75" customHeight="1">
      <c r="A58" s="12" t="s">
        <v>85</v>
      </c>
      <c r="B58" s="37">
        <f>-ROUND(B9*$D$3,2)</f>
        <v>-152022</v>
      </c>
      <c r="C58" s="37">
        <f t="shared" ref="C58:J58" si="15">-ROUND(C9*$D$3,2)</f>
        <v>-203469</v>
      </c>
      <c r="D58" s="37">
        <f t="shared" si="15"/>
        <v>-183855</v>
      </c>
      <c r="E58" s="37">
        <f t="shared" si="15"/>
        <v>-133722</v>
      </c>
      <c r="F58" s="37">
        <f t="shared" si="15"/>
        <v>-157518</v>
      </c>
      <c r="G58" s="37">
        <f t="shared" si="15"/>
        <v>-183642</v>
      </c>
      <c r="H58" s="37">
        <f t="shared" si="15"/>
        <v>-166707</v>
      </c>
      <c r="I58" s="37">
        <f t="shared" si="15"/>
        <v>-32631</v>
      </c>
      <c r="J58" s="37">
        <f t="shared" si="15"/>
        <v>-57429</v>
      </c>
      <c r="K58" s="37">
        <f t="shared" si="14"/>
        <v>-1270995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49">
        <v>-235966.75</v>
      </c>
      <c r="C62" s="49">
        <v>-4049.98</v>
      </c>
      <c r="D62" s="49">
        <v>-56638.99</v>
      </c>
      <c r="E62" s="49">
        <v>-222457.79</v>
      </c>
      <c r="F62" s="49">
        <v>-268814.71000000002</v>
      </c>
      <c r="G62" s="49">
        <v>-180248.72</v>
      </c>
      <c r="H62" s="20">
        <v>0</v>
      </c>
      <c r="I62" s="20">
        <v>0</v>
      </c>
      <c r="J62" s="20">
        <v>0</v>
      </c>
      <c r="K62" s="37">
        <f t="shared" si="14"/>
        <v>-968176.94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37">
        <f t="shared" ref="B64:J64" si="16">SUM(B65:B88)</f>
        <v>-13528.28</v>
      </c>
      <c r="C64" s="37">
        <f t="shared" si="16"/>
        <v>-19841.62</v>
      </c>
      <c r="D64" s="37">
        <f t="shared" si="16"/>
        <v>-19656.62</v>
      </c>
      <c r="E64" s="37">
        <f t="shared" si="16"/>
        <v>-25074.519999999997</v>
      </c>
      <c r="F64" s="37">
        <f t="shared" si="16"/>
        <v>-18271.560000000001</v>
      </c>
      <c r="G64" s="37">
        <f t="shared" si="16"/>
        <v>-27286.600000000002</v>
      </c>
      <c r="H64" s="37">
        <f t="shared" si="16"/>
        <v>-13349.37</v>
      </c>
      <c r="I64" s="37">
        <f t="shared" si="16"/>
        <v>187665.38</v>
      </c>
      <c r="J64" s="37">
        <f t="shared" si="16"/>
        <v>374460.43000000005</v>
      </c>
      <c r="K64" s="37">
        <f t="shared" si="14"/>
        <v>425117.24000000005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49">
        <v>-30000</v>
      </c>
      <c r="J68" s="20">
        <v>0</v>
      </c>
      <c r="K68" s="50">
        <f t="shared" si="14"/>
        <v>-30000</v>
      </c>
    </row>
    <row r="69" spans="1:11" ht="18.75" customHeight="1">
      <c r="A69" s="36" t="s">
        <v>68</v>
      </c>
      <c r="B69" s="37">
        <v>-13528.28</v>
      </c>
      <c r="C69" s="37">
        <v>-19638.71</v>
      </c>
      <c r="D69" s="37">
        <v>-18565.259999999998</v>
      </c>
      <c r="E69" s="37">
        <v>-13019.08</v>
      </c>
      <c r="F69" s="37">
        <v>-17890.91</v>
      </c>
      <c r="G69" s="37">
        <v>-27262.99</v>
      </c>
      <c r="H69" s="37">
        <v>-13349.37</v>
      </c>
      <c r="I69" s="37">
        <v>-4692.92</v>
      </c>
      <c r="J69" s="37">
        <v>-9674.85</v>
      </c>
      <c r="K69" s="50">
        <f t="shared" si="14"/>
        <v>-137622.37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50">
        <v>230000</v>
      </c>
      <c r="J77" s="50">
        <v>397000</v>
      </c>
      <c r="K77" s="50">
        <f t="shared" si="14"/>
        <v>627000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50">
        <v>-1000</v>
      </c>
      <c r="K79" s="50">
        <f t="shared" si="14"/>
        <v>-1000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59">
        <f t="shared" si="14"/>
        <v>0</v>
      </c>
      <c r="L86" s="61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0">
        <v>0</v>
      </c>
      <c r="L87" s="60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50">
        <v>-10572.14</v>
      </c>
      <c r="F88" s="20">
        <v>0</v>
      </c>
      <c r="G88" s="20">
        <v>0</v>
      </c>
      <c r="H88" s="20">
        <v>0</v>
      </c>
      <c r="I88" s="50">
        <v>-5851.87</v>
      </c>
      <c r="J88" s="50">
        <v>-11864.72</v>
      </c>
      <c r="K88" s="50">
        <f t="shared" si="14"/>
        <v>-28288.729999999996</v>
      </c>
      <c r="L88" s="60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50">
        <v>41561.19</v>
      </c>
      <c r="J89" s="50">
        <v>66825.89</v>
      </c>
      <c r="K89" s="50">
        <f t="shared" si="14"/>
        <v>108387.08</v>
      </c>
      <c r="L89" s="60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59">
        <f t="shared" ref="K90:K95" si="17">SUM(B90:J90)</f>
        <v>0</v>
      </c>
      <c r="L90" s="61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852225.90999999992</v>
      </c>
      <c r="C92" s="25">
        <f t="shared" si="18"/>
        <v>1611959.95</v>
      </c>
      <c r="D92" s="25">
        <f t="shared" si="18"/>
        <v>1891568.0699999998</v>
      </c>
      <c r="E92" s="25">
        <f t="shared" si="18"/>
        <v>892497.54999999993</v>
      </c>
      <c r="F92" s="25">
        <f t="shared" si="18"/>
        <v>1278844.72</v>
      </c>
      <c r="G92" s="25">
        <f t="shared" si="18"/>
        <v>1928619.91</v>
      </c>
      <c r="H92" s="25">
        <f t="shared" si="18"/>
        <v>1036064.1100000001</v>
      </c>
      <c r="I92" s="25">
        <f>+I93+I94</f>
        <v>661029.85000000009</v>
      </c>
      <c r="J92" s="25">
        <f>+J93+J94</f>
        <v>1046690.9400000001</v>
      </c>
      <c r="K92" s="50">
        <f t="shared" si="17"/>
        <v>11199501.009999998</v>
      </c>
      <c r="L92" s="57"/>
    </row>
    <row r="93" spans="1:12" ht="18.75" customHeight="1">
      <c r="A93" s="16" t="s">
        <v>92</v>
      </c>
      <c r="B93" s="25">
        <f t="shared" ref="B93:J93" si="19">+B44+B57+B64+B89</f>
        <v>837206.69</v>
      </c>
      <c r="C93" s="25">
        <f t="shared" si="19"/>
        <v>1591933.44</v>
      </c>
      <c r="D93" s="25">
        <f t="shared" si="19"/>
        <v>1871268.7299999997</v>
      </c>
      <c r="E93" s="25">
        <f t="shared" si="19"/>
        <v>873595.92999999993</v>
      </c>
      <c r="F93" s="25">
        <f t="shared" si="19"/>
        <v>1260234.1399999999</v>
      </c>
      <c r="G93" s="25">
        <f t="shared" si="19"/>
        <v>1903605.6199999999</v>
      </c>
      <c r="H93" s="25">
        <f t="shared" si="19"/>
        <v>1020568.68</v>
      </c>
      <c r="I93" s="25">
        <f t="shared" si="19"/>
        <v>661029.85000000009</v>
      </c>
      <c r="J93" s="25">
        <f t="shared" si="19"/>
        <v>1035092.05</v>
      </c>
      <c r="K93" s="50">
        <f t="shared" si="17"/>
        <v>11054535.129999999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15019.22</v>
      </c>
      <c r="C94" s="25">
        <f t="shared" si="20"/>
        <v>20026.509999999998</v>
      </c>
      <c r="D94" s="25">
        <f t="shared" si="20"/>
        <v>20299.34</v>
      </c>
      <c r="E94" s="25">
        <f t="shared" si="20"/>
        <v>18901.62</v>
      </c>
      <c r="F94" s="25">
        <f t="shared" si="20"/>
        <v>18610.580000000002</v>
      </c>
      <c r="G94" s="25">
        <f t="shared" si="20"/>
        <v>25014.29</v>
      </c>
      <c r="H94" s="25">
        <f t="shared" si="20"/>
        <v>15495.43</v>
      </c>
      <c r="I94" s="20">
        <f t="shared" si="20"/>
        <v>0</v>
      </c>
      <c r="J94" s="25">
        <f t="shared" si="20"/>
        <v>11598.89</v>
      </c>
      <c r="K94" s="50">
        <f t="shared" si="17"/>
        <v>144965.88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58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11199500.999999998</v>
      </c>
    </row>
    <row r="101" spans="1:11" ht="18.75" customHeight="1">
      <c r="A101" s="27" t="s">
        <v>80</v>
      </c>
      <c r="B101" s="28">
        <v>100661.78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100661.78</v>
      </c>
    </row>
    <row r="102" spans="1:11" ht="18.75" customHeight="1">
      <c r="A102" s="27" t="s">
        <v>81</v>
      </c>
      <c r="B102" s="28">
        <v>751564.12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751564.12</v>
      </c>
    </row>
    <row r="103" spans="1:11" ht="18.75" customHeight="1">
      <c r="A103" s="27" t="s">
        <v>82</v>
      </c>
      <c r="B103" s="42">
        <v>0</v>
      </c>
      <c r="C103" s="28">
        <f>+C92</f>
        <v>1611959.95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1611959.95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1891568.0699999998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1891568.0699999998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892497.54999999993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892497.54999999993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181503.7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181503.7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252647.89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252647.89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380568.51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380568.51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464124.62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464124.62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564908.09</v>
      </c>
      <c r="H110" s="42">
        <v>0</v>
      </c>
      <c r="I110" s="42">
        <v>0</v>
      </c>
      <c r="J110" s="42">
        <v>0</v>
      </c>
      <c r="K110" s="43">
        <f t="shared" si="21"/>
        <v>564908.09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45869.68</v>
      </c>
      <c r="H111" s="42">
        <v>0</v>
      </c>
      <c r="I111" s="42">
        <v>0</v>
      </c>
      <c r="J111" s="42">
        <v>0</v>
      </c>
      <c r="K111" s="43">
        <f t="shared" si="21"/>
        <v>45869.68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300861.15000000002</v>
      </c>
      <c r="H112" s="42">
        <v>0</v>
      </c>
      <c r="I112" s="42">
        <v>0</v>
      </c>
      <c r="J112" s="42">
        <v>0</v>
      </c>
      <c r="K112" s="43">
        <f t="shared" si="21"/>
        <v>300861.15000000002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273994.51</v>
      </c>
      <c r="H113" s="42">
        <v>0</v>
      </c>
      <c r="I113" s="42">
        <v>0</v>
      </c>
      <c r="J113" s="42">
        <v>0</v>
      </c>
      <c r="K113" s="43">
        <f t="shared" si="21"/>
        <v>273994.51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742986.49</v>
      </c>
      <c r="H114" s="42">
        <v>0</v>
      </c>
      <c r="I114" s="42">
        <v>0</v>
      </c>
      <c r="J114" s="42">
        <v>0</v>
      </c>
      <c r="K114" s="43">
        <f t="shared" si="21"/>
        <v>742986.49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381885.91</v>
      </c>
      <c r="I115" s="42">
        <v>0</v>
      </c>
      <c r="J115" s="42">
        <v>0</v>
      </c>
      <c r="K115" s="43">
        <f t="shared" si="21"/>
        <v>381885.91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654178.18999999994</v>
      </c>
      <c r="I116" s="42">
        <v>0</v>
      </c>
      <c r="J116" s="42">
        <v>0</v>
      </c>
      <c r="K116" s="43">
        <f t="shared" si="21"/>
        <v>654178.18999999994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661029.85</v>
      </c>
      <c r="J117" s="42">
        <v>0</v>
      </c>
      <c r="K117" s="43">
        <f t="shared" si="21"/>
        <v>661029.85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1046690.94</v>
      </c>
      <c r="K118" s="46">
        <f t="shared" si="21"/>
        <v>1046690.94</v>
      </c>
    </row>
    <row r="119" spans="1:11" ht="18.75" customHeight="1">
      <c r="A119" s="41" t="s">
        <v>123</v>
      </c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f>J92-J118</f>
        <v>0</v>
      </c>
      <c r="K119" s="54"/>
    </row>
    <row r="120" spans="1:11" ht="18.75" customHeight="1">
      <c r="A120" s="41" t="s">
        <v>124</v>
      </c>
    </row>
    <row r="121" spans="1:11" ht="18.75" customHeight="1">
      <c r="A121" s="41"/>
      <c r="B121" s="72"/>
      <c r="I121" s="71"/>
      <c r="J121" s="71"/>
    </row>
    <row r="122" spans="1:11" ht="18.75" customHeight="1">
      <c r="A122" s="41"/>
      <c r="B122" s="72"/>
    </row>
    <row r="123" spans="1:11" ht="15.75">
      <c r="A123" s="40"/>
      <c r="B123" s="72"/>
    </row>
    <row r="125" spans="1:11">
      <c r="B125" s="72"/>
    </row>
    <row r="126" spans="1:11">
      <c r="B126" s="72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2014-01-27T17:04:50Z</dcterms:modified>
</cp:coreProperties>
</file>