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91" i="8"/>
  <c r="K83"/>
  <c r="K76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9"/>
  <c r="J16" s="1"/>
  <c r="K16" s="1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K62" s="1"/>
  <c r="I62"/>
  <c r="I61" s="1"/>
  <c r="J62"/>
  <c r="J61" s="1"/>
  <c r="J60" s="1"/>
  <c r="K66"/>
  <c r="B68"/>
  <c r="C68"/>
  <c r="D68"/>
  <c r="E68"/>
  <c r="F68"/>
  <c r="G68"/>
  <c r="H68"/>
  <c r="I68"/>
  <c r="J68"/>
  <c r="K69"/>
  <c r="K70"/>
  <c r="K71"/>
  <c r="K72"/>
  <c r="K73"/>
  <c r="K74"/>
  <c r="K77"/>
  <c r="K78"/>
  <c r="K79"/>
  <c r="K80"/>
  <c r="K81"/>
  <c r="K82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K68" l="1"/>
  <c r="I60"/>
  <c r="G60"/>
  <c r="E60"/>
  <c r="C60"/>
  <c r="F60"/>
  <c r="D60"/>
  <c r="J47"/>
  <c r="J97"/>
  <c r="J96" s="1"/>
  <c r="J123" s="1"/>
  <c r="H47"/>
  <c r="F47"/>
  <c r="F97"/>
  <c r="F96" s="1"/>
  <c r="D47"/>
  <c r="D97"/>
  <c r="D96" s="1"/>
  <c r="D108" s="1"/>
  <c r="K108" s="1"/>
  <c r="K8"/>
  <c r="K7" s="1"/>
  <c r="B7"/>
  <c r="B49" s="1"/>
  <c r="B60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H61"/>
  <c r="H60" s="1"/>
  <c r="K61" l="1"/>
  <c r="C97"/>
  <c r="C96" s="1"/>
  <c r="C107" s="1"/>
  <c r="K107" s="1"/>
  <c r="K104" s="1"/>
  <c r="C47"/>
  <c r="B48"/>
  <c r="K49"/>
  <c r="K60"/>
  <c r="H97"/>
  <c r="H96" s="1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<sst xmlns="http://schemas.openxmlformats.org/spreadsheetml/2006/main" count="127" uniqueCount="127">
  <si>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</si>
  <si>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</si>
  <si>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</si>
  <si>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</si>
  <si>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</si>
  <si>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</si>
  <si>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</si>
  <si>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</si>
  <si>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</si>
  <si>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</si>
  <si>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</si>
  <si>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</si>
  <si>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</si>
  <si>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</si>
  <si>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</si>
  <si>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</si>
  <si>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</si>
  <si>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</si>
  <si>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</si>
  <si>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</si>
  <si>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</si>
  <si>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</si>
  <si>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</si>
  <si>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</si>
  <si>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</si>
  <si>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</si>
  <si>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</si>
  <si>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</si>
  <si>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</si>
  <si>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</si>
  <si>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</si>
  <si>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</si>
  <si>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</si>
  <si>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</si>
  <si>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</si>
  <si>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</si>
  <si>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</si>
  <si>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</si>
  <si>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</si>
  <si>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</si>
  <si>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</si>
  <si>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</si>
  <si>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</si>
  <si>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</si>
  <si>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</si>
  <si>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</si>
  <si>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</si>
  <si>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</si>
  <si>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</si>
  <si>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</si>
  <si>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</si>
  <si>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</si>
  <si>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</si>
  <si>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</si>
  <si>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</si>
  <si>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</si>
  <si>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</si>
  <si>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</si>
  <si>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</si>
  <si>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</si>
  <si>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</si>
  <si>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</si>
  <si>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</si>
  <si>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</si>
  <si>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</si>
  <si>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</si>
  <si>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</si>
  <si>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</si>
  <si>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</si>
  <si>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</si>
  <si>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</si>
  <si>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</si>
  <si>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</si>
  <si>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</si>
  <si>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</si>
  <si>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</si>
  <si>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</si>
  <si>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</si>
  <si>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</si>
  <si>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</si>
  <si>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</si>
  <si>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</si>
  <si>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</si>
  <si>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</si>
  <si>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</si>
  <si>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</si>
  <si>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</si>
  <si>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</si>
  <si>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</si>
  <si>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</si>
  <si>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</si>
  <si>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</si>
  <si>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</si>
  <si>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</si>
  <si>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</si>
  <si>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</si>
  <si>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</si>
  <si>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</si>
  <si>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</si>
  <si>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</si>
  <si>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</si>
  <si>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</si>
  <si>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</si>
  <si>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</si>
  <si>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</si>
  <si>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</si>
  <si>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</si>
  <si>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</si>
  <si>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</si>
  <si>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</si>
  <si>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</si>
  <si>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</si>
  <si>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</si>
  <si>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</si>
  <si>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</si>
  <si>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</si>
  <si>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</si>
  <si>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</si>
  <si>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</si>
  <si>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</si>
  <si>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</si>
  <si>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</si>
  <si>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</si>
  <si>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</si>
  <si>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</si>
  <si>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</si>
  <si>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29/01/14 - VENCIMENTO 05/02/14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</si>
</sst>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118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117</v>
      </c>
      <c r="J5" s="70" t="s">
        <v>116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567962</v>
      </c>
      <c r="C7" s="9">
        <f t="shared" si="0"/>
        <v>737685</v>
      </c>
      <c r="D7" s="9">
        <f t="shared" si="0"/>
        <v>748455</v>
      </c>
      <c r="E7" s="9">
        <f t="shared" si="0"/>
        <v>524746</v>
      </c>
      <c r="F7" s="9">
        <f t="shared" si="0"/>
        <v>745583</v>
      </c>
      <c r="G7" s="9">
        <f t="shared" si="0"/>
        <v>1119958</v>
      </c>
      <c r="H7" s="9">
        <f t="shared" si="0"/>
        <v>532174</v>
      </c>
      <c r="I7" s="9">
        <f t="shared" si="0"/>
        <v>113003</v>
      </c>
      <c r="J7" s="9">
        <f t="shared" si="0"/>
        <v>275654</v>
      </c>
      <c r="K7" s="9">
        <f t="shared" si="0"/>
        <v>5365220</v>
      </c>
      <c r="L7" s="55"/>
    </row>
    <row r="8" spans="1:13" ht="17.25" customHeight="1">
      <c r="A8" s="10" t="s">
        <v>125</v>
      </c>
      <c r="B8" s="11">
        <f>B9+B12+B16</f>
        <v>334353</v>
      </c>
      <c r="C8" s="11">
        <f t="shared" ref="C8:J8" si="1">C9+C12+C16</f>
        <v>443264</v>
      </c>
      <c r="D8" s="11">
        <f t="shared" si="1"/>
        <v>420675</v>
      </c>
      <c r="E8" s="11">
        <f t="shared" si="1"/>
        <v>309155</v>
      </c>
      <c r="F8" s="11">
        <f t="shared" si="1"/>
        <v>413912</v>
      </c>
      <c r="G8" s="11">
        <f t="shared" si="1"/>
        <v>604722</v>
      </c>
      <c r="H8" s="11">
        <f t="shared" si="1"/>
        <v>327127</v>
      </c>
      <c r="I8" s="11">
        <f t="shared" si="1"/>
        <v>60216</v>
      </c>
      <c r="J8" s="11">
        <f t="shared" si="1"/>
        <v>153384</v>
      </c>
      <c r="K8" s="11">
        <f>SUM(B8:J8)</f>
        <v>3066808</v>
      </c>
    </row>
    <row r="9" spans="1:13" ht="17.25" customHeight="1">
      <c r="A9" s="15" t="s">
        <v>17</v>
      </c>
      <c r="B9" s="13">
        <f>+B10+B11</f>
        <v>52760</v>
      </c>
      <c r="C9" s="13">
        <f t="shared" ref="C9:J9" si="2">+C10+C11</f>
        <v>70202</v>
      </c>
      <c r="D9" s="13">
        <f t="shared" si="2"/>
        <v>61331</v>
      </c>
      <c r="E9" s="13">
        <f t="shared" si="2"/>
        <v>46135</v>
      </c>
      <c r="F9" s="13">
        <f t="shared" si="2"/>
        <v>55766</v>
      </c>
      <c r="G9" s="13">
        <f t="shared" si="2"/>
        <v>62855</v>
      </c>
      <c r="H9" s="13">
        <f t="shared" si="2"/>
        <v>60876</v>
      </c>
      <c r="I9" s="13">
        <f t="shared" si="2"/>
        <v>10864</v>
      </c>
      <c r="J9" s="13">
        <f t="shared" si="2"/>
        <v>19457</v>
      </c>
      <c r="K9" s="11">
        <f>SUM(B9:J9)</f>
        <v>440246</v>
      </c>
    </row>
    <row r="10" spans="1:13" ht="17.25" customHeight="1">
      <c r="A10" s="31" t="s">
        <v>18</v>
      </c>
      <c r="B10" s="13">
        <v>52760</v>
      </c>
      <c r="C10" s="13">
        <v>70202</v>
      </c>
      <c r="D10" s="13">
        <v>61331</v>
      </c>
      <c r="E10" s="13">
        <v>46135</v>
      </c>
      <c r="F10" s="13">
        <v>55766</v>
      </c>
      <c r="G10" s="13">
        <v>62855</v>
      </c>
      <c r="H10" s="13">
        <v>60876</v>
      </c>
      <c r="I10" s="13">
        <v>10864</v>
      </c>
      <c r="J10" s="13">
        <v>19457</v>
      </c>
      <c r="K10" s="11">
        <f>SUM(B10:J10)</f>
        <v>440246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279718</v>
      </c>
      <c r="C12" s="17">
        <f t="shared" si="3"/>
        <v>370399</v>
      </c>
      <c r="D12" s="17">
        <f t="shared" si="3"/>
        <v>357105</v>
      </c>
      <c r="E12" s="17">
        <f t="shared" si="3"/>
        <v>261142</v>
      </c>
      <c r="F12" s="17">
        <f t="shared" si="3"/>
        <v>355622</v>
      </c>
      <c r="G12" s="17">
        <f t="shared" si="3"/>
        <v>538182</v>
      </c>
      <c r="H12" s="17">
        <f t="shared" si="3"/>
        <v>264283</v>
      </c>
      <c r="I12" s="17">
        <f t="shared" si="3"/>
        <v>48874</v>
      </c>
      <c r="J12" s="17">
        <f t="shared" si="3"/>
        <v>133181</v>
      </c>
      <c r="K12" s="11">
        <f t="shared" ref="K12:K27" si="4">SUM(B12:J12)</f>
        <v>2608506</v>
      </c>
    </row>
    <row r="13" spans="1:13" ht="17.25" customHeight="1">
      <c r="A13" s="14" t="s">
        <v>20</v>
      </c>
      <c r="B13" s="13">
        <v>148709</v>
      </c>
      <c r="C13" s="13">
        <v>210562</v>
      </c>
      <c r="D13" s="13">
        <v>209867</v>
      </c>
      <c r="E13" s="13">
        <v>145898</v>
      </c>
      <c r="F13" s="13">
        <v>200676</v>
      </c>
      <c r="G13" s="13">
        <v>290092</v>
      </c>
      <c r="H13" s="13">
        <v>139422</v>
      </c>
      <c r="I13" s="13">
        <v>30360</v>
      </c>
      <c r="J13" s="13">
        <v>77977</v>
      </c>
      <c r="K13" s="11">
        <f t="shared" si="4"/>
        <v>1453563</v>
      </c>
      <c r="L13" s="55"/>
      <c r="M13" s="56"/>
    </row>
    <row r="14" spans="1:13" ht="17.25" customHeight="1">
      <c r="A14" s="14" t="s">
        <v>21</v>
      </c>
      <c r="B14" s="13">
        <v>124173</v>
      </c>
      <c r="C14" s="13">
        <v>150338</v>
      </c>
      <c r="D14" s="13">
        <v>139301</v>
      </c>
      <c r="E14" s="13">
        <v>109095</v>
      </c>
      <c r="F14" s="13">
        <v>146628</v>
      </c>
      <c r="G14" s="13">
        <v>238011</v>
      </c>
      <c r="H14" s="13">
        <v>117439</v>
      </c>
      <c r="I14" s="13">
        <v>17103</v>
      </c>
      <c r="J14" s="13">
        <v>52317</v>
      </c>
      <c r="K14" s="11">
        <f t="shared" si="4"/>
        <v>1094405</v>
      </c>
      <c r="L14" s="55"/>
    </row>
    <row r="15" spans="1:13" ht="17.25" customHeight="1">
      <c r="A15" s="14" t="s">
        <v>22</v>
      </c>
      <c r="B15" s="13">
        <v>6836</v>
      </c>
      <c r="C15" s="13">
        <v>9499</v>
      </c>
      <c r="D15" s="13">
        <v>7937</v>
      </c>
      <c r="E15" s="13">
        <v>6149</v>
      </c>
      <c r="F15" s="13">
        <v>8318</v>
      </c>
      <c r="G15" s="13">
        <v>10079</v>
      </c>
      <c r="H15" s="13">
        <v>7422</v>
      </c>
      <c r="I15" s="13">
        <v>1411</v>
      </c>
      <c r="J15" s="13">
        <v>2887</v>
      </c>
      <c r="K15" s="11">
        <f t="shared" si="4"/>
        <v>60538</v>
      </c>
    </row>
    <row r="16" spans="1:13" ht="17.25" customHeight="1">
      <c r="A16" s="15" t="s">
        <v>121</v>
      </c>
      <c r="B16" s="13">
        <f>B17+B18+B19</f>
        <v>1875</v>
      </c>
      <c r="C16" s="13">
        <f t="shared" ref="C16:J16" si="5">C17+C18+C19</f>
        <v>2663</v>
      </c>
      <c r="D16" s="13">
        <f t="shared" si="5"/>
        <v>2239</v>
      </c>
      <c r="E16" s="13">
        <f t="shared" si="5"/>
        <v>1878</v>
      </c>
      <c r="F16" s="13">
        <f t="shared" si="5"/>
        <v>2524</v>
      </c>
      <c r="G16" s="13">
        <f t="shared" si="5"/>
        <v>3685</v>
      </c>
      <c r="H16" s="13">
        <f t="shared" si="5"/>
        <v>1968</v>
      </c>
      <c r="I16" s="13">
        <f t="shared" si="5"/>
        <v>478</v>
      </c>
      <c r="J16" s="13">
        <f t="shared" si="5"/>
        <v>746</v>
      </c>
      <c r="K16" s="11">
        <f t="shared" si="4"/>
        <v>18056</v>
      </c>
    </row>
    <row r="17" spans="1:12" ht="17.25" customHeight="1">
      <c r="A17" s="14" t="s">
        <v>122</v>
      </c>
      <c r="B17" s="13">
        <v>1867</v>
      </c>
      <c r="C17" s="13">
        <v>2606</v>
      </c>
      <c r="D17" s="13">
        <v>2200</v>
      </c>
      <c r="E17" s="13">
        <v>1854</v>
      </c>
      <c r="F17" s="13">
        <v>2502</v>
      </c>
      <c r="G17" s="13">
        <v>3656</v>
      </c>
      <c r="H17" s="13">
        <v>1935</v>
      </c>
      <c r="I17" s="13">
        <v>472</v>
      </c>
      <c r="J17" s="13">
        <v>733</v>
      </c>
      <c r="K17" s="11">
        <f t="shared" si="4"/>
        <v>17825</v>
      </c>
    </row>
    <row r="18" spans="1:12" ht="17.25" customHeight="1">
      <c r="A18" s="14" t="s">
        <v>123</v>
      </c>
      <c r="B18" s="13">
        <v>8</v>
      </c>
      <c r="C18" s="13">
        <v>57</v>
      </c>
      <c r="D18" s="13">
        <v>39</v>
      </c>
      <c r="E18" s="13">
        <v>24</v>
      </c>
      <c r="F18" s="13">
        <v>22</v>
      </c>
      <c r="G18" s="13">
        <v>29</v>
      </c>
      <c r="H18" s="13">
        <v>33</v>
      </c>
      <c r="I18" s="13">
        <v>6</v>
      </c>
      <c r="J18" s="13">
        <v>13</v>
      </c>
      <c r="K18" s="11">
        <f t="shared" si="4"/>
        <v>231</v>
      </c>
    </row>
    <row r="19" spans="1:12" ht="17.25" customHeight="1">
      <c r="A19" s="14" t="s">
        <v>124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192642</v>
      </c>
      <c r="C20" s="11">
        <f t="shared" ref="C20:J20" si="6">+C21+C22+C23</f>
        <v>231166</v>
      </c>
      <c r="D20" s="11">
        <f t="shared" si="6"/>
        <v>251773</v>
      </c>
      <c r="E20" s="11">
        <f t="shared" si="6"/>
        <v>169330</v>
      </c>
      <c r="F20" s="11">
        <f t="shared" si="6"/>
        <v>273449</v>
      </c>
      <c r="G20" s="11">
        <f t="shared" si="6"/>
        <v>454037</v>
      </c>
      <c r="H20" s="11">
        <f t="shared" si="6"/>
        <v>167289</v>
      </c>
      <c r="I20" s="11">
        <f t="shared" si="6"/>
        <v>39282</v>
      </c>
      <c r="J20" s="11">
        <f t="shared" si="6"/>
        <v>89188</v>
      </c>
      <c r="K20" s="11">
        <f t="shared" si="4"/>
        <v>1868156</v>
      </c>
    </row>
    <row r="21" spans="1:12" ht="17.25" customHeight="1">
      <c r="A21" s="12" t="s">
        <v>24</v>
      </c>
      <c r="B21" s="13">
        <v>116191</v>
      </c>
      <c r="C21" s="13">
        <v>152428</v>
      </c>
      <c r="D21" s="13">
        <v>168341</v>
      </c>
      <c r="E21" s="13">
        <v>108386</v>
      </c>
      <c r="F21" s="13">
        <v>174007</v>
      </c>
      <c r="G21" s="13">
        <v>272195</v>
      </c>
      <c r="H21" s="13">
        <v>106087</v>
      </c>
      <c r="I21" s="13">
        <v>26812</v>
      </c>
      <c r="J21" s="13">
        <v>58647</v>
      </c>
      <c r="K21" s="11">
        <f t="shared" si="4"/>
        <v>1183094</v>
      </c>
      <c r="L21" s="55"/>
    </row>
    <row r="22" spans="1:12" ht="17.25" customHeight="1">
      <c r="A22" s="12" t="s">
        <v>25</v>
      </c>
      <c r="B22" s="13">
        <v>72710</v>
      </c>
      <c r="C22" s="13">
        <v>74230</v>
      </c>
      <c r="D22" s="13">
        <v>78973</v>
      </c>
      <c r="E22" s="13">
        <v>57944</v>
      </c>
      <c r="F22" s="13">
        <v>94680</v>
      </c>
      <c r="G22" s="13">
        <v>175091</v>
      </c>
      <c r="H22" s="13">
        <v>57942</v>
      </c>
      <c r="I22" s="13">
        <v>11638</v>
      </c>
      <c r="J22" s="13">
        <v>28956</v>
      </c>
      <c r="K22" s="11">
        <f t="shared" si="4"/>
        <v>652164</v>
      </c>
      <c r="L22" s="55"/>
    </row>
    <row r="23" spans="1:12" ht="17.25" customHeight="1">
      <c r="A23" s="12" t="s">
        <v>26</v>
      </c>
      <c r="B23" s="13">
        <v>3741</v>
      </c>
      <c r="C23" s="13">
        <v>4508</v>
      </c>
      <c r="D23" s="13">
        <v>4459</v>
      </c>
      <c r="E23" s="13">
        <v>3000</v>
      </c>
      <c r="F23" s="13">
        <v>4762</v>
      </c>
      <c r="G23" s="13">
        <v>6751</v>
      </c>
      <c r="H23" s="13">
        <v>3260</v>
      </c>
      <c r="I23" s="13">
        <v>832</v>
      </c>
      <c r="J23" s="13">
        <v>1585</v>
      </c>
      <c r="K23" s="11">
        <f t="shared" si="4"/>
        <v>32898</v>
      </c>
    </row>
    <row r="24" spans="1:12" ht="17.25" customHeight="1">
      <c r="A24" s="16" t="s">
        <v>27</v>
      </c>
      <c r="B24" s="13">
        <v>40967</v>
      </c>
      <c r="C24" s="13">
        <v>63255</v>
      </c>
      <c r="D24" s="13">
        <v>76007</v>
      </c>
      <c r="E24" s="13">
        <v>46261</v>
      </c>
      <c r="F24" s="13">
        <v>58222</v>
      </c>
      <c r="G24" s="13">
        <v>61199</v>
      </c>
      <c r="H24" s="13">
        <v>31478</v>
      </c>
      <c r="I24" s="13">
        <v>13505</v>
      </c>
      <c r="J24" s="13">
        <v>33082</v>
      </c>
      <c r="K24" s="11">
        <f t="shared" si="4"/>
        <v>423976</v>
      </c>
    </row>
    <row r="25" spans="1:12" ht="17.25" customHeight="1">
      <c r="A25" s="12" t="s">
        <v>28</v>
      </c>
      <c r="B25" s="13">
        <v>26219</v>
      </c>
      <c r="C25" s="13">
        <v>40483</v>
      </c>
      <c r="D25" s="13">
        <v>48644</v>
      </c>
      <c r="E25" s="13">
        <v>29607</v>
      </c>
      <c r="F25" s="13">
        <v>37262</v>
      </c>
      <c r="G25" s="13">
        <v>39167</v>
      </c>
      <c r="H25" s="13">
        <v>20146</v>
      </c>
      <c r="I25" s="13">
        <v>8643</v>
      </c>
      <c r="J25" s="13">
        <v>21172</v>
      </c>
      <c r="K25" s="11">
        <f t="shared" si="4"/>
        <v>271343</v>
      </c>
      <c r="L25" s="55"/>
    </row>
    <row r="26" spans="1:12" ht="17.25" customHeight="1">
      <c r="A26" s="12" t="s">
        <v>29</v>
      </c>
      <c r="B26" s="13">
        <v>14748</v>
      </c>
      <c r="C26" s="13">
        <v>22772</v>
      </c>
      <c r="D26" s="13">
        <v>27363</v>
      </c>
      <c r="E26" s="13">
        <v>16654</v>
      </c>
      <c r="F26" s="13">
        <v>20960</v>
      </c>
      <c r="G26" s="13">
        <v>22032</v>
      </c>
      <c r="H26" s="13">
        <v>11332</v>
      </c>
      <c r="I26" s="13">
        <v>4862</v>
      </c>
      <c r="J26" s="13">
        <v>11910</v>
      </c>
      <c r="K26" s="11">
        <f t="shared" si="4"/>
        <v>152633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6280</v>
      </c>
      <c r="I27" s="11">
        <v>0</v>
      </c>
      <c r="J27" s="11">
        <v>0</v>
      </c>
      <c r="K27" s="11">
        <f t="shared" si="4"/>
        <v>6280</v>
      </c>
    </row>
    <row r="28" spans="1:12" ht="15.75" customHeight="1">
      <c r="A28" s="2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11227.84</v>
      </c>
      <c r="I35" s="20">
        <v>0</v>
      </c>
      <c r="J35" s="20">
        <v>0</v>
      </c>
      <c r="K35" s="24">
        <f>SUM(B35:J35)</f>
        <v>11227.84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1304804.1299999999</v>
      </c>
      <c r="C47" s="23">
        <f t="shared" ref="C47:H47" si="9">+C48+C56</f>
        <v>1930737.1</v>
      </c>
      <c r="D47" s="23">
        <f t="shared" si="9"/>
        <v>2222703.02</v>
      </c>
      <c r="E47" s="23">
        <f t="shared" si="9"/>
        <v>1320271.7000000002</v>
      </c>
      <c r="F47" s="23">
        <f t="shared" si="9"/>
        <v>1813908.8199999998</v>
      </c>
      <c r="G47" s="23">
        <f t="shared" si="9"/>
        <v>2344559.2999999998</v>
      </c>
      <c r="H47" s="23">
        <f t="shared" si="9"/>
        <v>1290530.0900000001</v>
      </c>
      <c r="I47" s="23">
        <f>+I48+I56</f>
        <v>476364.15</v>
      </c>
      <c r="J47" s="23">
        <f>+J48+J56</f>
        <v>700596.06</v>
      </c>
      <c r="K47" s="23">
        <f>SUM(B47:J47)</f>
        <v>13404474.370000001</v>
      </c>
    </row>
    <row r="48" spans="1:11" ht="17.25" customHeight="1">
      <c r="A48" s="16" t="s">
        <v>48</v>
      </c>
      <c r="B48" s="24">
        <f>SUM(B49:B55)</f>
        <v>1289784.9099999999</v>
      </c>
      <c r="C48" s="24">
        <f t="shared" ref="C48:H48" si="10">SUM(C49:C55)</f>
        <v>1910710.59</v>
      </c>
      <c r="D48" s="24">
        <f t="shared" si="10"/>
        <v>2202403.6800000002</v>
      </c>
      <c r="E48" s="24">
        <f t="shared" si="10"/>
        <v>1301370.08</v>
      </c>
      <c r="F48" s="24">
        <f t="shared" si="10"/>
        <v>1795065.63</v>
      </c>
      <c r="G48" s="24">
        <f t="shared" si="10"/>
        <v>2319545.0099999998</v>
      </c>
      <c r="H48" s="24">
        <f t="shared" si="10"/>
        <v>1275034.6600000001</v>
      </c>
      <c r="I48" s="24">
        <f>SUM(I49:I55)</f>
        <v>476364.15</v>
      </c>
      <c r="J48" s="24">
        <f>SUM(J49:J55)</f>
        <v>688997.17</v>
      </c>
      <c r="K48" s="24">
        <f t="shared" ref="K48:K56" si="11">SUM(B48:J48)</f>
        <v>13259275.880000001</v>
      </c>
    </row>
    <row r="49" spans="1:11" ht="17.25" customHeight="1">
      <c r="A49" s="36" t="s">
        <v>49</v>
      </c>
      <c r="B49" s="24">
        <f t="shared" ref="B49:H49" si="12">ROUND(B30*B7,2)</f>
        <v>1289784.9099999999</v>
      </c>
      <c r="C49" s="24">
        <f t="shared" si="12"/>
        <v>1906473.11</v>
      </c>
      <c r="D49" s="24">
        <f t="shared" si="12"/>
        <v>2202403.6800000002</v>
      </c>
      <c r="E49" s="24">
        <f t="shared" si="12"/>
        <v>1301370.08</v>
      </c>
      <c r="F49" s="24">
        <f t="shared" si="12"/>
        <v>1795065.63</v>
      </c>
      <c r="G49" s="24">
        <f t="shared" si="12"/>
        <v>2319545.0099999998</v>
      </c>
      <c r="H49" s="24">
        <f t="shared" si="12"/>
        <v>1263806.82</v>
      </c>
      <c r="I49" s="24">
        <f>ROUND(I30*I7,2)</f>
        <v>476364.15</v>
      </c>
      <c r="J49" s="24">
        <f>ROUND(J30*J7,2)</f>
        <v>688997.17</v>
      </c>
      <c r="K49" s="24">
        <f t="shared" si="11"/>
        <v>13243810.560000001</v>
      </c>
    </row>
    <row r="50" spans="1:11" ht="17.25" customHeight="1">
      <c r="A50" s="36" t="s">
        <v>50</v>
      </c>
      <c r="B50" s="20">
        <v>0</v>
      </c>
      <c r="C50" s="24">
        <f>ROUND(C31*C7,2)</f>
        <v>4237.4799999999996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4237.4799999999996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11227.84</v>
      </c>
      <c r="I53" s="33">
        <f>+I35</f>
        <v>0</v>
      </c>
      <c r="J53" s="33">
        <f>+J35</f>
        <v>0</v>
      </c>
      <c r="K53" s="24">
        <f t="shared" si="11"/>
        <v>11227.84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15019.22</v>
      </c>
      <c r="C56" s="38">
        <v>20026.509999999998</v>
      </c>
      <c r="D56" s="38">
        <v>20299.34</v>
      </c>
      <c r="E56" s="38">
        <v>18901.62</v>
      </c>
      <c r="F56" s="38">
        <v>18843.189999999999</v>
      </c>
      <c r="G56" s="38">
        <v>25014.29</v>
      </c>
      <c r="H56" s="38">
        <v>15495.43</v>
      </c>
      <c r="I56" s="20">
        <v>0</v>
      </c>
      <c r="J56" s="38">
        <v>11598.89</v>
      </c>
      <c r="K56" s="38">
        <f t="shared" si="11"/>
        <v>145198.49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-302310.36</v>
      </c>
      <c r="C60" s="37">
        <f t="shared" si="13"/>
        <v>-367349.81</v>
      </c>
      <c r="D60" s="37">
        <f t="shared" si="13"/>
        <v>-403617.65</v>
      </c>
      <c r="E60" s="37">
        <f t="shared" si="13"/>
        <v>-388201.13</v>
      </c>
      <c r="F60" s="37">
        <f t="shared" si="13"/>
        <v>-408517.69999999995</v>
      </c>
      <c r="G60" s="37">
        <f t="shared" si="13"/>
        <v>-462432.63</v>
      </c>
      <c r="H60" s="37">
        <f t="shared" si="13"/>
        <v>-258451.46</v>
      </c>
      <c r="I60" s="37">
        <f t="shared" si="13"/>
        <v>-109762.98000000001</v>
      </c>
      <c r="J60" s="37">
        <f t="shared" si="13"/>
        <v>-81586.52</v>
      </c>
      <c r="K60" s="37">
        <f>SUM(B60:J60)</f>
        <v>-2782230.2399999998</v>
      </c>
    </row>
    <row r="61" spans="1:11" ht="18.75" customHeight="1">
      <c r="A61" s="16" t="s">
        <v>83</v>
      </c>
      <c r="B61" s="37">
        <f t="shared" ref="B61:J61" si="14">B62+B63+B64+B65+B66+B67</f>
        <v>-227726.53</v>
      </c>
      <c r="C61" s="37">
        <f t="shared" si="14"/>
        <v>-221090.44</v>
      </c>
      <c r="D61" s="37">
        <f t="shared" si="14"/>
        <v>-215774.63</v>
      </c>
      <c r="E61" s="37">
        <f t="shared" si="14"/>
        <v>-264032.05</v>
      </c>
      <c r="F61" s="37">
        <f t="shared" si="14"/>
        <v>-245047.53</v>
      </c>
      <c r="G61" s="37">
        <f t="shared" si="14"/>
        <v>-264662.91000000003</v>
      </c>
      <c r="H61" s="37">
        <f t="shared" si="14"/>
        <v>-182628</v>
      </c>
      <c r="I61" s="37">
        <f t="shared" si="14"/>
        <v>-32592</v>
      </c>
      <c r="J61" s="37">
        <f t="shared" si="14"/>
        <v>-58371</v>
      </c>
      <c r="K61" s="37">
        <f t="shared" ref="K61:K92" si="15">SUM(B61:J61)</f>
        <v>-1711925.0899999999</v>
      </c>
    </row>
    <row r="62" spans="1:11" ht="18.75" customHeight="1">
      <c r="A62" s="12" t="s">
        <v>84</v>
      </c>
      <c r="B62" s="37">
        <f>-ROUND(B9*$D$3,2)</f>
        <v>-158280</v>
      </c>
      <c r="C62" s="37">
        <f t="shared" ref="C62:J62" si="16">-ROUND(C9*$D$3,2)</f>
        <v>-210606</v>
      </c>
      <c r="D62" s="37">
        <f t="shared" si="16"/>
        <v>-183993</v>
      </c>
      <c r="E62" s="37">
        <f t="shared" si="16"/>
        <v>-138405</v>
      </c>
      <c r="F62" s="37">
        <f t="shared" si="16"/>
        <v>-167298</v>
      </c>
      <c r="G62" s="37">
        <f t="shared" si="16"/>
        <v>-188565</v>
      </c>
      <c r="H62" s="37">
        <f t="shared" si="16"/>
        <v>-182628</v>
      </c>
      <c r="I62" s="37">
        <f t="shared" si="16"/>
        <v>-32592</v>
      </c>
      <c r="J62" s="37">
        <f t="shared" si="16"/>
        <v>-58371</v>
      </c>
      <c r="K62" s="37">
        <f t="shared" si="15"/>
        <v>-1320738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-69446.53</v>
      </c>
      <c r="C66" s="49">
        <v>-10484.44</v>
      </c>
      <c r="D66" s="49">
        <v>-31781.63</v>
      </c>
      <c r="E66" s="49">
        <v>-125627.05</v>
      </c>
      <c r="F66" s="49">
        <v>-77749.53</v>
      </c>
      <c r="G66" s="49">
        <v>-76097.91</v>
      </c>
      <c r="H66" s="20">
        <v>0</v>
      </c>
      <c r="I66" s="20">
        <v>0</v>
      </c>
      <c r="J66" s="20">
        <v>0</v>
      </c>
      <c r="K66" s="37">
        <f t="shared" si="15"/>
        <v>-391187.09000000008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-74583.83</v>
      </c>
      <c r="C68" s="37">
        <f t="shared" si="17"/>
        <v>-146259.37</v>
      </c>
      <c r="D68" s="37">
        <f t="shared" si="17"/>
        <v>-187843.02</v>
      </c>
      <c r="E68" s="37">
        <f t="shared" si="17"/>
        <v>-124169.08</v>
      </c>
      <c r="F68" s="37">
        <f t="shared" si="17"/>
        <v>-163470.16999999998</v>
      </c>
      <c r="G68" s="37">
        <f t="shared" si="17"/>
        <v>-197769.72</v>
      </c>
      <c r="H68" s="37">
        <f t="shared" si="17"/>
        <v>-75823.459999999992</v>
      </c>
      <c r="I68" s="37">
        <f t="shared" si="17"/>
        <v>-77170.98000000001</v>
      </c>
      <c r="J68" s="37">
        <f t="shared" si="17"/>
        <v>-23215.52</v>
      </c>
      <c r="K68" s="37">
        <f t="shared" si="15"/>
        <v>-1070305.1499999999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-202.91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-250.13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-1067.75</v>
      </c>
      <c r="E71" s="20">
        <v>0</v>
      </c>
      <c r="F71" s="37">
        <v>-380.65</v>
      </c>
      <c r="G71" s="20">
        <v>0</v>
      </c>
      <c r="H71" s="20">
        <v>0</v>
      </c>
      <c r="I71" s="49">
        <v>-1789.83</v>
      </c>
      <c r="J71" s="20">
        <v>0</v>
      </c>
      <c r="K71" s="37">
        <f t="shared" si="15"/>
        <v>-3238.23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-13528.28</v>
      </c>
      <c r="C73" s="37">
        <v>-19638.71</v>
      </c>
      <c r="D73" s="37">
        <v>-18565.259999999998</v>
      </c>
      <c r="E73" s="37">
        <v>-13019.08</v>
      </c>
      <c r="F73" s="37">
        <v>-17890.91</v>
      </c>
      <c r="G73" s="37">
        <v>-27262.99</v>
      </c>
      <c r="H73" s="37">
        <v>-13349.37</v>
      </c>
      <c r="I73" s="37">
        <v>-4692.92</v>
      </c>
      <c r="J73" s="37">
        <v>-9674.85</v>
      </c>
      <c r="K73" s="50">
        <f t="shared" si="15"/>
        <v>-137622.37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37">
        <v>-1026</v>
      </c>
      <c r="C76" s="37">
        <v>-32583</v>
      </c>
      <c r="D76" s="37">
        <v>-58835</v>
      </c>
      <c r="E76" s="37">
        <v>-43196</v>
      </c>
      <c r="F76" s="37">
        <v>-60909</v>
      </c>
      <c r="G76" s="37">
        <v>-57586</v>
      </c>
      <c r="H76" s="37">
        <v>-675</v>
      </c>
      <c r="I76" s="37">
        <v>-12400</v>
      </c>
      <c r="J76" s="20">
        <v>0</v>
      </c>
      <c r="K76" s="50">
        <f t="shared" si="15"/>
        <v>-267210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50">
        <v>-60029.55</v>
      </c>
      <c r="C91" s="50">
        <v>-93834.75</v>
      </c>
      <c r="D91" s="50">
        <v>-109351.4</v>
      </c>
      <c r="E91" s="50">
        <v>-55512.44</v>
      </c>
      <c r="F91" s="50">
        <v>-84289.61</v>
      </c>
      <c r="G91" s="50">
        <v>-112897.12</v>
      </c>
      <c r="H91" s="50">
        <v>-61799.09</v>
      </c>
      <c r="I91" s="50">
        <v>-22286.04</v>
      </c>
      <c r="J91" s="20">
        <v>0</v>
      </c>
      <c r="K91" s="50">
        <f t="shared" si="15"/>
        <v>-600000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-10958.26</v>
      </c>
      <c r="F92" s="20">
        <v>0</v>
      </c>
      <c r="G92" s="20">
        <v>0</v>
      </c>
      <c r="H92" s="20">
        <v>0</v>
      </c>
      <c r="I92" s="50">
        <v>-6002.19</v>
      </c>
      <c r="J92" s="50">
        <v>-12540.67</v>
      </c>
      <c r="K92" s="50">
        <f t="shared" si="15"/>
        <v>-29501.120000000003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1002493.7699999999</v>
      </c>
      <c r="C96" s="25">
        <f t="shared" si="19"/>
        <v>1563387.2900000003</v>
      </c>
      <c r="D96" s="25">
        <f t="shared" si="19"/>
        <v>1819085.3700000003</v>
      </c>
      <c r="E96" s="25">
        <f t="shared" si="19"/>
        <v>932070.57000000007</v>
      </c>
      <c r="F96" s="25">
        <f t="shared" si="19"/>
        <v>1405391.1199999999</v>
      </c>
      <c r="G96" s="25">
        <f t="shared" si="19"/>
        <v>1882126.6699999997</v>
      </c>
      <c r="H96" s="25">
        <f t="shared" si="19"/>
        <v>1032078.6300000002</v>
      </c>
      <c r="I96" s="25">
        <f>+I97+I98</f>
        <v>366601.17000000004</v>
      </c>
      <c r="J96" s="25">
        <f>+J97+J98</f>
        <v>619009.54</v>
      </c>
      <c r="K96" s="50">
        <f t="shared" si="18"/>
        <v>10622244.130000003</v>
      </c>
      <c r="L96" s="57"/>
    </row>
    <row r="97" spans="1:12" ht="18.75" customHeight="1">
      <c r="A97" s="16" t="s">
        <v>91</v>
      </c>
      <c r="B97" s="25">
        <f t="shared" ref="B97:J97" si="20">+B48+B61+B68+B93</f>
        <v>987474.54999999993</v>
      </c>
      <c r="C97" s="25">
        <f t="shared" si="20"/>
        <v>1543360.7800000003</v>
      </c>
      <c r="D97" s="25">
        <f t="shared" si="20"/>
        <v>1798786.0300000003</v>
      </c>
      <c r="E97" s="25">
        <f t="shared" si="20"/>
        <v>913168.95000000007</v>
      </c>
      <c r="F97" s="25">
        <f t="shared" si="20"/>
        <v>1386547.93</v>
      </c>
      <c r="G97" s="25">
        <f t="shared" si="20"/>
        <v>1857112.3799999997</v>
      </c>
      <c r="H97" s="25">
        <f t="shared" si="20"/>
        <v>1016583.2000000002</v>
      </c>
      <c r="I97" s="25">
        <f t="shared" si="20"/>
        <v>366601.17000000004</v>
      </c>
      <c r="J97" s="25">
        <f t="shared" si="20"/>
        <v>607410.65</v>
      </c>
      <c r="K97" s="50">
        <f t="shared" si="18"/>
        <v>10477045.640000001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15019.22</v>
      </c>
      <c r="C98" s="25">
        <f t="shared" si="21"/>
        <v>20026.509999999998</v>
      </c>
      <c r="D98" s="25">
        <f t="shared" si="21"/>
        <v>20299.34</v>
      </c>
      <c r="E98" s="25">
        <f t="shared" si="21"/>
        <v>18901.62</v>
      </c>
      <c r="F98" s="25">
        <f t="shared" si="21"/>
        <v>18843.189999999999</v>
      </c>
      <c r="G98" s="25">
        <f t="shared" si="21"/>
        <v>25014.29</v>
      </c>
      <c r="H98" s="25">
        <f t="shared" si="21"/>
        <v>15495.43</v>
      </c>
      <c r="I98" s="20">
        <f t="shared" si="21"/>
        <v>0</v>
      </c>
      <c r="J98" s="25">
        <f t="shared" si="21"/>
        <v>11598.89</v>
      </c>
      <c r="K98" s="50">
        <f t="shared" si="18"/>
        <v>145198.49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10622244.120000005</v>
      </c>
    </row>
    <row r="105" spans="1:12" ht="18.75" customHeight="1">
      <c r="A105" s="27" t="s">
        <v>79</v>
      </c>
      <c r="B105" s="28">
        <v>124318.23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124318.23</v>
      </c>
    </row>
    <row r="106" spans="1:12" ht="18.75" customHeight="1">
      <c r="A106" s="27" t="s">
        <v>80</v>
      </c>
      <c r="B106" s="28">
        <v>878175.53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878175.53</v>
      </c>
    </row>
    <row r="107" spans="1:12" ht="18.75" customHeight="1">
      <c r="A107" s="27" t="s">
        <v>81</v>
      </c>
      <c r="B107" s="42">
        <v>0</v>
      </c>
      <c r="C107" s="28">
        <f>+C96</f>
        <v>1563387.2900000003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1563387.2900000003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1819085.3700000003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1819085.3700000003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932070.57000000007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932070.57000000007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171763.29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171763.29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231652.58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231652.58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367120.2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367120.2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634855.05000000005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634855.05000000005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524646.98</v>
      </c>
      <c r="H114" s="42">
        <v>0</v>
      </c>
      <c r="I114" s="42">
        <v>0</v>
      </c>
      <c r="J114" s="42">
        <v>0</v>
      </c>
      <c r="K114" s="43">
        <f t="shared" si="22"/>
        <v>524646.98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44939.82</v>
      </c>
      <c r="H115" s="42">
        <v>0</v>
      </c>
      <c r="I115" s="42">
        <v>0</v>
      </c>
      <c r="J115" s="42">
        <v>0</v>
      </c>
      <c r="K115" s="43">
        <f t="shared" si="22"/>
        <v>44939.82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307154.11</v>
      </c>
      <c r="H116" s="42">
        <v>0</v>
      </c>
      <c r="I116" s="42">
        <v>0</v>
      </c>
      <c r="J116" s="42">
        <v>0</v>
      </c>
      <c r="K116" s="43">
        <f t="shared" si="22"/>
        <v>307154.11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278317.03000000003</v>
      </c>
      <c r="H117" s="42">
        <v>0</v>
      </c>
      <c r="I117" s="42">
        <v>0</v>
      </c>
      <c r="J117" s="42">
        <v>0</v>
      </c>
      <c r="K117" s="43">
        <f t="shared" si="22"/>
        <v>278317.03000000003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727068.74</v>
      </c>
      <c r="H118" s="42">
        <v>0</v>
      </c>
      <c r="I118" s="42">
        <v>0</v>
      </c>
      <c r="J118" s="42">
        <v>0</v>
      </c>
      <c r="K118" s="43">
        <f t="shared" si="22"/>
        <v>727068.74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373606.55</v>
      </c>
      <c r="I119" s="42">
        <v>0</v>
      </c>
      <c r="J119" s="42">
        <v>0</v>
      </c>
      <c r="K119" s="43">
        <f t="shared" si="22"/>
        <v>373606.55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658472.06999999995</v>
      </c>
      <c r="I120" s="42">
        <v>0</v>
      </c>
      <c r="J120" s="42">
        <v>0</v>
      </c>
      <c r="K120" s="43">
        <f t="shared" si="22"/>
        <v>658472.06999999995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366601.17</v>
      </c>
      <c r="J121" s="42">
        <v>0</v>
      </c>
      <c r="K121" s="43">
        <f t="shared" si="22"/>
        <v>366601.17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619009.54</v>
      </c>
      <c r="K122" s="46">
        <f t="shared" si="22"/>
        <v>619009.54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2014-02-04T19:53:55Z</dcterms:modified>
</cp:coreProperties>
</file>