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<sst xmlns="http://schemas.openxmlformats.org/spreadsheetml/2006/main" count="98" uniqueCount="98">
  <si>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</si>
  <si>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</si>
  <si>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</si>
  <si>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</si>
  <si>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</si>
  <si>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</si>
  <si>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</si>
  <si>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</si>
  <si>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</si>
  <si>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</si>
  <si>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</si>
  <si>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</si>
  <si>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</si>
  <si>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</si>
  <si>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</si>
  <si>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</si>
  <si>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</si>
  <si>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</si>
  <si>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</si>
  <si>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</si>
  <si>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</si>
  <si>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</si>
  <si>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</si>
  <si>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</si>
  <si>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</si>
  <si>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</si>
  <si>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</si>
  <si>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</si>
  <si>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</si>
  <si>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</si>
  <si>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</si>
  <si>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</si>
  <si>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</si>
  <si>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</si>
  <si>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</si>
  <si>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</si>
  <si>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</si>
  <si>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</si>
  <si>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</si>
  <si>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</si>
  <si>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</si>
  <si>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</si>
  <si>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</si>
  <si>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</si>
  <si>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</si>
  <si>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</si>
  <si>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</si>
  <si>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</si>
  <si>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</si>
  <si>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</si>
  <si>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</si>
  <si>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</si>
  <si>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</si>
  <si>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</si>
  <si>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</si>
  <si>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</si>
  <si>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</si>
  <si>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</si>
  <si>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</si>
  <si>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</si>
  <si>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</si>
  <si>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</si>
  <si>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</si>
  <si>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</si>
  <si>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</si>
  <si>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</si>
  <si>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</si>
  <si>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</si>
  <si>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</si>
  <si>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</si>
  <si>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</si>
  <si>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</si>
  <si>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</si>
  <si>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</si>
  <si>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</si>
  <si>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</si>
  <si>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</si>
  <si>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</si>
  <si>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</si>
  <si>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</si>
  <si>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</si>
  <si>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</si>
  <si>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</si>
  <si>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</si>
  <si>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</si>
  <si>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</si>
  <si>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</si>
  <si>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</si>
  <si>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</si>
  <si>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</si>
  <si>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</si>
  <si>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</si>
  <si>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</si>
  <si>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</si>
  <si>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</si>
  <si>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</si>
  <si>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</si>
  <si>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04/07/14 - VENCIMENTO 14/07/14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</si>
</sst>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418784</v>
      </c>
      <c r="C7" s="10">
        <f aca="true" t="shared" si="0" ref="C7:I7">C8+C20+C24</f>
        <v>307319</v>
      </c>
      <c r="D7" s="10">
        <f t="shared" si="0"/>
        <v>459779</v>
      </c>
      <c r="E7" s="10">
        <f t="shared" si="0"/>
        <v>566121</v>
      </c>
      <c r="F7" s="10">
        <f t="shared" si="0"/>
        <v>354966</v>
      </c>
      <c r="G7" s="10">
        <f t="shared" si="0"/>
        <v>603179</v>
      </c>
      <c r="H7" s="10">
        <f t="shared" si="0"/>
        <v>311854</v>
      </c>
      <c r="I7" s="10">
        <f t="shared" si="0"/>
        <v>206796</v>
      </c>
      <c r="J7" s="10">
        <f>+J8+J20+J24</f>
        <v>3228798</v>
      </c>
      <c r="L7" s="42"/>
    </row>
    <row r="8" spans="1:10" ht="15.75">
      <c r="A8" s="11" t="s">
        <v>96</v>
      </c>
      <c r="B8" s="12">
        <f>+B9+B12+B16</f>
        <v>240747</v>
      </c>
      <c r="C8" s="12">
        <f aca="true" t="shared" si="1" ref="C8:I8">+C9+C12+C16</f>
        <v>185246</v>
      </c>
      <c r="D8" s="12">
        <f t="shared" si="1"/>
        <v>297404</v>
      </c>
      <c r="E8" s="12">
        <f t="shared" si="1"/>
        <v>338256</v>
      </c>
      <c r="F8" s="12">
        <f t="shared" si="1"/>
        <v>207448</v>
      </c>
      <c r="G8" s="12">
        <f t="shared" si="1"/>
        <v>362119</v>
      </c>
      <c r="H8" s="12">
        <f t="shared" si="1"/>
        <v>170967</v>
      </c>
      <c r="I8" s="12">
        <f t="shared" si="1"/>
        <v>127728</v>
      </c>
      <c r="J8" s="12">
        <f>SUM(B8:I8)</f>
        <v>1929915</v>
      </c>
    </row>
    <row r="9" spans="1:10" ht="15.75">
      <c r="A9" s="13" t="s">
        <v>22</v>
      </c>
      <c r="B9" s="14">
        <v>30952</v>
      </c>
      <c r="C9" s="14">
        <v>27592</v>
      </c>
      <c r="D9" s="14">
        <v>30828</v>
      </c>
      <c r="E9" s="14">
        <v>35003</v>
      </c>
      <c r="F9" s="14">
        <v>30505</v>
      </c>
      <c r="G9" s="14">
        <v>38636</v>
      </c>
      <c r="H9" s="14">
        <v>16810</v>
      </c>
      <c r="I9" s="14">
        <v>18777</v>
      </c>
      <c r="J9" s="12">
        <f aca="true" t="shared" si="2" ref="J9:J19">SUM(B9:I9)</f>
        <v>229103</v>
      </c>
    </row>
    <row r="10" spans="1:10" ht="15.75">
      <c r="A10" s="15" t="s">
        <v>23</v>
      </c>
      <c r="B10" s="14">
        <f>+B9-B11</f>
        <v>30952</v>
      </c>
      <c r="C10" s="14">
        <f aca="true" t="shared" si="3" ref="C10:I10">+C9-C11</f>
        <v>27592</v>
      </c>
      <c r="D10" s="14">
        <f t="shared" si="3"/>
        <v>30828</v>
      </c>
      <c r="E10" s="14">
        <f t="shared" si="3"/>
        <v>35003</v>
      </c>
      <c r="F10" s="14">
        <f t="shared" si="3"/>
        <v>30505</v>
      </c>
      <c r="G10" s="14">
        <f t="shared" si="3"/>
        <v>38636</v>
      </c>
      <c r="H10" s="14">
        <f t="shared" si="3"/>
        <v>16810</v>
      </c>
      <c r="I10" s="14">
        <f t="shared" si="3"/>
        <v>18777</v>
      </c>
      <c r="J10" s="12">
        <f t="shared" si="2"/>
        <v>229103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205079</v>
      </c>
      <c r="C12" s="14">
        <f aca="true" t="shared" si="4" ref="C12:I12">C13+C14+C15</f>
        <v>154042</v>
      </c>
      <c r="D12" s="14">
        <f t="shared" si="4"/>
        <v>261730</v>
      </c>
      <c r="E12" s="14">
        <f t="shared" si="4"/>
        <v>296976</v>
      </c>
      <c r="F12" s="14">
        <f t="shared" si="4"/>
        <v>173060</v>
      </c>
      <c r="G12" s="14">
        <f t="shared" si="4"/>
        <v>317223</v>
      </c>
      <c r="H12" s="14">
        <f t="shared" si="4"/>
        <v>150957</v>
      </c>
      <c r="I12" s="14">
        <f t="shared" si="4"/>
        <v>107186</v>
      </c>
      <c r="J12" s="12">
        <f t="shared" si="2"/>
        <v>1666253</v>
      </c>
    </row>
    <row r="13" spans="1:10" ht="15.75">
      <c r="A13" s="15" t="s">
        <v>25</v>
      </c>
      <c r="B13" s="14">
        <v>89459</v>
      </c>
      <c r="C13" s="14">
        <v>70103</v>
      </c>
      <c r="D13" s="14">
        <v>116006</v>
      </c>
      <c r="E13" s="14">
        <v>134070</v>
      </c>
      <c r="F13" s="14">
        <v>81471</v>
      </c>
      <c r="G13" s="14">
        <v>145602</v>
      </c>
      <c r="H13" s="14">
        <v>68631</v>
      </c>
      <c r="I13" s="14">
        <v>48690</v>
      </c>
      <c r="J13" s="12">
        <f t="shared" si="2"/>
        <v>754032</v>
      </c>
    </row>
    <row r="14" spans="1:10" ht="15.75">
      <c r="A14" s="15" t="s">
        <v>26</v>
      </c>
      <c r="B14" s="14">
        <v>101348</v>
      </c>
      <c r="C14" s="14">
        <v>72687</v>
      </c>
      <c r="D14" s="14">
        <v>129110</v>
      </c>
      <c r="E14" s="14">
        <v>142512</v>
      </c>
      <c r="F14" s="14">
        <v>80219</v>
      </c>
      <c r="G14" s="14">
        <v>152179</v>
      </c>
      <c r="H14" s="14">
        <v>73257</v>
      </c>
      <c r="I14" s="14">
        <v>52657</v>
      </c>
      <c r="J14" s="12">
        <f t="shared" si="2"/>
        <v>803969</v>
      </c>
    </row>
    <row r="15" spans="1:10" ht="15.75">
      <c r="A15" s="15" t="s">
        <v>27</v>
      </c>
      <c r="B15" s="14">
        <v>14272</v>
      </c>
      <c r="C15" s="14">
        <v>11252</v>
      </c>
      <c r="D15" s="14">
        <v>16614</v>
      </c>
      <c r="E15" s="14">
        <v>20394</v>
      </c>
      <c r="F15" s="14">
        <v>11370</v>
      </c>
      <c r="G15" s="14">
        <v>19442</v>
      </c>
      <c r="H15" s="14">
        <v>9069</v>
      </c>
      <c r="I15" s="14">
        <v>5839</v>
      </c>
      <c r="J15" s="12">
        <f t="shared" si="2"/>
        <v>108252</v>
      </c>
    </row>
    <row r="16" spans="1:10" ht="15.75">
      <c r="A16" s="16" t="s">
        <v>95</v>
      </c>
      <c r="B16" s="14">
        <f>B17+B18+B19</f>
        <v>4716</v>
      </c>
      <c r="C16" s="14">
        <f aca="true" t="shared" si="5" ref="C16:I16">C17+C18+C19</f>
        <v>3612</v>
      </c>
      <c r="D16" s="14">
        <f t="shared" si="5"/>
        <v>4846</v>
      </c>
      <c r="E16" s="14">
        <f t="shared" si="5"/>
        <v>6277</v>
      </c>
      <c r="F16" s="14">
        <f t="shared" si="5"/>
        <v>3883</v>
      </c>
      <c r="G16" s="14">
        <f t="shared" si="5"/>
        <v>6260</v>
      </c>
      <c r="H16" s="14">
        <f t="shared" si="5"/>
        <v>3200</v>
      </c>
      <c r="I16" s="14">
        <f t="shared" si="5"/>
        <v>1765</v>
      </c>
      <c r="J16" s="12">
        <f t="shared" si="2"/>
        <v>34559</v>
      </c>
    </row>
    <row r="17" spans="1:10" ht="15.75">
      <c r="A17" s="15" t="s">
        <v>92</v>
      </c>
      <c r="B17" s="14">
        <v>2335</v>
      </c>
      <c r="C17" s="14">
        <v>1815</v>
      </c>
      <c r="D17" s="14">
        <v>2348</v>
      </c>
      <c r="E17" s="14">
        <v>3190</v>
      </c>
      <c r="F17" s="14">
        <v>2100</v>
      </c>
      <c r="G17" s="14">
        <v>3377</v>
      </c>
      <c r="H17" s="14">
        <v>1769</v>
      </c>
      <c r="I17" s="14">
        <v>997</v>
      </c>
      <c r="J17" s="12">
        <f t="shared" si="2"/>
        <v>17931</v>
      </c>
    </row>
    <row r="18" spans="1:10" ht="15.75">
      <c r="A18" s="15" t="s">
        <v>93</v>
      </c>
      <c r="B18" s="14">
        <v>143</v>
      </c>
      <c r="C18" s="14">
        <v>150</v>
      </c>
      <c r="D18" s="14">
        <v>230</v>
      </c>
      <c r="E18" s="14">
        <v>283</v>
      </c>
      <c r="F18" s="14">
        <v>175</v>
      </c>
      <c r="G18" s="14">
        <v>262</v>
      </c>
      <c r="H18" s="14">
        <v>154</v>
      </c>
      <c r="I18" s="14">
        <v>96</v>
      </c>
      <c r="J18" s="12">
        <f t="shared" si="2"/>
        <v>1493</v>
      </c>
    </row>
    <row r="19" spans="1:10" ht="15.75">
      <c r="A19" s="15" t="s">
        <v>94</v>
      </c>
      <c r="B19" s="14">
        <v>2238</v>
      </c>
      <c r="C19" s="14">
        <v>1647</v>
      </c>
      <c r="D19" s="14">
        <v>2268</v>
      </c>
      <c r="E19" s="14">
        <v>2804</v>
      </c>
      <c r="F19" s="14">
        <v>1608</v>
      </c>
      <c r="G19" s="14">
        <v>2621</v>
      </c>
      <c r="H19" s="14">
        <v>1277</v>
      </c>
      <c r="I19" s="14">
        <v>672</v>
      </c>
      <c r="J19" s="12">
        <f t="shared" si="2"/>
        <v>15135</v>
      </c>
    </row>
    <row r="20" spans="1:10" ht="15.75">
      <c r="A20" s="17" t="s">
        <v>28</v>
      </c>
      <c r="B20" s="18">
        <f>B21+B22+B23</f>
        <v>131549</v>
      </c>
      <c r="C20" s="18">
        <f aca="true" t="shared" si="6" ref="C20:I20">C21+C22+C23</f>
        <v>85086</v>
      </c>
      <c r="D20" s="18">
        <f t="shared" si="6"/>
        <v>104667</v>
      </c>
      <c r="E20" s="18">
        <f t="shared" si="6"/>
        <v>151507</v>
      </c>
      <c r="F20" s="18">
        <f t="shared" si="6"/>
        <v>103927</v>
      </c>
      <c r="G20" s="18">
        <f t="shared" si="6"/>
        <v>178209</v>
      </c>
      <c r="H20" s="18">
        <f t="shared" si="6"/>
        <v>112853</v>
      </c>
      <c r="I20" s="18">
        <f t="shared" si="6"/>
        <v>65790</v>
      </c>
      <c r="J20" s="12">
        <f aca="true" t="shared" si="7" ref="J20:J26">SUM(B20:I20)</f>
        <v>933588</v>
      </c>
    </row>
    <row r="21" spans="1:10" ht="18.75" customHeight="1">
      <c r="A21" s="13" t="s">
        <v>29</v>
      </c>
      <c r="B21" s="14">
        <v>61553</v>
      </c>
      <c r="C21" s="14">
        <v>43068</v>
      </c>
      <c r="D21" s="14">
        <v>51313</v>
      </c>
      <c r="E21" s="14">
        <v>75817</v>
      </c>
      <c r="F21" s="14">
        <v>54363</v>
      </c>
      <c r="G21" s="14">
        <v>90943</v>
      </c>
      <c r="H21" s="14">
        <v>55889</v>
      </c>
      <c r="I21" s="14">
        <v>32817</v>
      </c>
      <c r="J21" s="12">
        <f t="shared" si="7"/>
        <v>465763</v>
      </c>
    </row>
    <row r="22" spans="1:10" ht="18.75" customHeight="1">
      <c r="A22" s="13" t="s">
        <v>30</v>
      </c>
      <c r="B22" s="14">
        <v>61164</v>
      </c>
      <c r="C22" s="14">
        <v>36045</v>
      </c>
      <c r="D22" s="14">
        <v>46638</v>
      </c>
      <c r="E22" s="14">
        <v>65442</v>
      </c>
      <c r="F22" s="14">
        <v>43323</v>
      </c>
      <c r="G22" s="14">
        <v>76836</v>
      </c>
      <c r="H22" s="14">
        <v>50632</v>
      </c>
      <c r="I22" s="14">
        <v>29490</v>
      </c>
      <c r="J22" s="12">
        <f t="shared" si="7"/>
        <v>409570</v>
      </c>
    </row>
    <row r="23" spans="1:10" ht="18.75" customHeight="1">
      <c r="A23" s="13" t="s">
        <v>31</v>
      </c>
      <c r="B23" s="14">
        <v>8832</v>
      </c>
      <c r="C23" s="14">
        <v>5973</v>
      </c>
      <c r="D23" s="14">
        <v>6716</v>
      </c>
      <c r="E23" s="14">
        <v>10248</v>
      </c>
      <c r="F23" s="14">
        <v>6241</v>
      </c>
      <c r="G23" s="14">
        <v>10430</v>
      </c>
      <c r="H23" s="14">
        <v>6332</v>
      </c>
      <c r="I23" s="14">
        <v>3483</v>
      </c>
      <c r="J23" s="12">
        <f t="shared" si="7"/>
        <v>58255</v>
      </c>
    </row>
    <row r="24" spans="1:10" ht="18.75" customHeight="1">
      <c r="A24" s="17" t="s">
        <v>32</v>
      </c>
      <c r="B24" s="14">
        <f>B25+B26</f>
        <v>46488</v>
      </c>
      <c r="C24" s="14">
        <f aca="true" t="shared" si="8" ref="C24:I24">C25+C26</f>
        <v>36987</v>
      </c>
      <c r="D24" s="14">
        <f t="shared" si="8"/>
        <v>57708</v>
      </c>
      <c r="E24" s="14">
        <f t="shared" si="8"/>
        <v>76358</v>
      </c>
      <c r="F24" s="14">
        <f t="shared" si="8"/>
        <v>43591</v>
      </c>
      <c r="G24" s="14">
        <f t="shared" si="8"/>
        <v>62851</v>
      </c>
      <c r="H24" s="14">
        <f t="shared" si="8"/>
        <v>28034</v>
      </c>
      <c r="I24" s="14">
        <f t="shared" si="8"/>
        <v>13278</v>
      </c>
      <c r="J24" s="12">
        <f t="shared" si="7"/>
        <v>365295</v>
      </c>
    </row>
    <row r="25" spans="1:10" ht="18.75" customHeight="1">
      <c r="A25" s="13" t="s">
        <v>33</v>
      </c>
      <c r="B25" s="14">
        <v>29752</v>
      </c>
      <c r="C25" s="14">
        <v>23672</v>
      </c>
      <c r="D25" s="14">
        <v>36933</v>
      </c>
      <c r="E25" s="14">
        <v>48869</v>
      </c>
      <c r="F25" s="14">
        <v>27898</v>
      </c>
      <c r="G25" s="14">
        <v>40225</v>
      </c>
      <c r="H25" s="14">
        <v>17942</v>
      </c>
      <c r="I25" s="14">
        <v>8498</v>
      </c>
      <c r="J25" s="12">
        <f t="shared" si="7"/>
        <v>233789</v>
      </c>
    </row>
    <row r="26" spans="1:10" ht="18.75" customHeight="1">
      <c r="A26" s="13" t="s">
        <v>34</v>
      </c>
      <c r="B26" s="14">
        <v>16736</v>
      </c>
      <c r="C26" s="14">
        <v>13315</v>
      </c>
      <c r="D26" s="14">
        <v>20775</v>
      </c>
      <c r="E26" s="14">
        <v>27489</v>
      </c>
      <c r="F26" s="14">
        <v>15693</v>
      </c>
      <c r="G26" s="14">
        <v>22626</v>
      </c>
      <c r="H26" s="14">
        <v>10092</v>
      </c>
      <c r="I26" s="14">
        <v>4780</v>
      </c>
      <c r="J26" s="12">
        <f t="shared" si="7"/>
        <v>131506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0.9507124875830977</v>
      </c>
      <c r="C32" s="23">
        <f aca="true" t="shared" si="9" ref="C32:I32">(((+C$8+C$20)*C$29)+(C$24*C$30))/C$7</f>
        <v>0.9395374093368779</v>
      </c>
      <c r="D32" s="23">
        <f t="shared" si="9"/>
        <v>0.9634633186813665</v>
      </c>
      <c r="E32" s="23">
        <f t="shared" si="9"/>
        <v>0.9504175655027811</v>
      </c>
      <c r="F32" s="23">
        <f t="shared" si="9"/>
        <v>0.9588363302400794</v>
      </c>
      <c r="G32" s="23">
        <f t="shared" si="9"/>
        <v>0.9628632687809091</v>
      </c>
      <c r="H32" s="23">
        <f t="shared" si="9"/>
        <v>0.9066322291841697</v>
      </c>
      <c r="I32" s="23">
        <f t="shared" si="9"/>
        <v>0.9781582283990019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1.487294615574998</v>
      </c>
      <c r="C35" s="26">
        <f aca="true" t="shared" si="10" ref="C35:I35">C32*C34</f>
        <v>1.4451964430419857</v>
      </c>
      <c r="D35" s="26">
        <f t="shared" si="10"/>
        <v>1.4972219972308436</v>
      </c>
      <c r="E35" s="26">
        <f t="shared" si="10"/>
        <v>1.4761885627389195</v>
      </c>
      <c r="F35" s="26">
        <f t="shared" si="10"/>
        <v>1.449376996790904</v>
      </c>
      <c r="G35" s="26">
        <f t="shared" si="10"/>
        <v>1.5255605630564724</v>
      </c>
      <c r="H35" s="26">
        <f t="shared" si="10"/>
        <v>1.6460814753067787</v>
      </c>
      <c r="I35" s="26">
        <f t="shared" si="10"/>
        <v>1.8785528776402833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622855.19</v>
      </c>
      <c r="C41" s="29">
        <f aca="true" t="shared" si="13" ref="C41:I41">+C42+C43</f>
        <v>444136.33</v>
      </c>
      <c r="D41" s="29">
        <f t="shared" si="13"/>
        <v>688391.23</v>
      </c>
      <c r="E41" s="29">
        <f t="shared" si="13"/>
        <v>835701.35</v>
      </c>
      <c r="F41" s="29">
        <f t="shared" si="13"/>
        <v>514479.56</v>
      </c>
      <c r="G41" s="29">
        <f t="shared" si="13"/>
        <v>920186.09</v>
      </c>
      <c r="H41" s="29">
        <f t="shared" si="13"/>
        <v>513337.09</v>
      </c>
      <c r="I41" s="29">
        <f t="shared" si="13"/>
        <v>388477.22</v>
      </c>
      <c r="J41" s="29">
        <f t="shared" si="12"/>
        <v>4927564.06</v>
      </c>
      <c r="L41" s="43"/>
      <c r="M41" s="43"/>
    </row>
    <row r="42" spans="1:10" ht="15.75">
      <c r="A42" s="17" t="s">
        <v>72</v>
      </c>
      <c r="B42" s="30">
        <f>ROUND(+B7*B35,2)</f>
        <v>622855.19</v>
      </c>
      <c r="C42" s="30">
        <f aca="true" t="shared" si="14" ref="C42:I42">ROUND(+C7*C35,2)</f>
        <v>444136.33</v>
      </c>
      <c r="D42" s="30">
        <f t="shared" si="14"/>
        <v>688391.23</v>
      </c>
      <c r="E42" s="30">
        <f t="shared" si="14"/>
        <v>835701.35</v>
      </c>
      <c r="F42" s="30">
        <f t="shared" si="14"/>
        <v>514479.56</v>
      </c>
      <c r="G42" s="30">
        <f t="shared" si="14"/>
        <v>920186.09</v>
      </c>
      <c r="H42" s="30">
        <f t="shared" si="14"/>
        <v>513337.09</v>
      </c>
      <c r="I42" s="30">
        <f t="shared" si="14"/>
        <v>388477.22</v>
      </c>
      <c r="J42" s="30">
        <f>SUM(B42:I42)</f>
        <v>4927564.06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-176073.43</v>
      </c>
      <c r="C45" s="31">
        <f t="shared" si="16"/>
        <v>-109767.45999999999</v>
      </c>
      <c r="D45" s="31">
        <f t="shared" si="16"/>
        <v>-148505.09</v>
      </c>
      <c r="E45" s="31">
        <f t="shared" si="16"/>
        <v>-168166.91</v>
      </c>
      <c r="F45" s="31">
        <f t="shared" si="16"/>
        <v>-111564.54000000001</v>
      </c>
      <c r="G45" s="31">
        <f t="shared" si="16"/>
        <v>-183631</v>
      </c>
      <c r="H45" s="31">
        <f t="shared" si="16"/>
        <v>-83766</v>
      </c>
      <c r="I45" s="31">
        <f t="shared" si="16"/>
        <v>-86009.15</v>
      </c>
      <c r="J45" s="31">
        <f t="shared" si="16"/>
        <v>-1067483.58</v>
      </c>
      <c r="L45" s="43"/>
    </row>
    <row r="46" spans="1:12" ht="15.75">
      <c r="A46" s="17" t="s">
        <v>42</v>
      </c>
      <c r="B46" s="32">
        <f>B47+B48</f>
        <v>-92856</v>
      </c>
      <c r="C46" s="32">
        <f aca="true" t="shared" si="17" ref="C46:I46">C47+C48</f>
        <v>-82776</v>
      </c>
      <c r="D46" s="32">
        <f t="shared" si="17"/>
        <v>-92484</v>
      </c>
      <c r="E46" s="32">
        <f t="shared" si="17"/>
        <v>-105009</v>
      </c>
      <c r="F46" s="32">
        <f t="shared" si="17"/>
        <v>-91515</v>
      </c>
      <c r="G46" s="32">
        <f t="shared" si="17"/>
        <v>-115908</v>
      </c>
      <c r="H46" s="32">
        <f t="shared" si="17"/>
        <v>-50430</v>
      </c>
      <c r="I46" s="32">
        <f t="shared" si="17"/>
        <v>-56331</v>
      </c>
      <c r="J46" s="31">
        <f t="shared" si="12"/>
        <v>-687309</v>
      </c>
      <c r="L46" s="43"/>
    </row>
    <row r="47" spans="1:12" ht="15.75">
      <c r="A47" s="13" t="s">
        <v>67</v>
      </c>
      <c r="B47" s="20">
        <f aca="true" t="shared" si="18" ref="B47:I47">ROUND(-B9*$D$3,2)</f>
        <v>-92856</v>
      </c>
      <c r="C47" s="20">
        <f t="shared" si="18"/>
        <v>-82776</v>
      </c>
      <c r="D47" s="20">
        <f t="shared" si="18"/>
        <v>-92484</v>
      </c>
      <c r="E47" s="20">
        <f t="shared" si="18"/>
        <v>-105009</v>
      </c>
      <c r="F47" s="20">
        <f t="shared" si="18"/>
        <v>-91515</v>
      </c>
      <c r="G47" s="20">
        <f t="shared" si="18"/>
        <v>-115908</v>
      </c>
      <c r="H47" s="20">
        <f t="shared" si="18"/>
        <v>-50430</v>
      </c>
      <c r="I47" s="20">
        <f t="shared" si="18"/>
        <v>-56331</v>
      </c>
      <c r="J47" s="57">
        <f t="shared" si="12"/>
        <v>-687309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-83217.43</v>
      </c>
      <c r="C49" s="32">
        <f t="shared" si="20"/>
        <v>-26991.46</v>
      </c>
      <c r="D49" s="32">
        <f t="shared" si="20"/>
        <v>-56021.09</v>
      </c>
      <c r="E49" s="32">
        <f t="shared" si="20"/>
        <v>-63157.91</v>
      </c>
      <c r="F49" s="32">
        <f t="shared" si="20"/>
        <v>-20049.54</v>
      </c>
      <c r="G49" s="32">
        <f t="shared" si="20"/>
        <v>-67723</v>
      </c>
      <c r="H49" s="32">
        <f t="shared" si="20"/>
        <v>-33336</v>
      </c>
      <c r="I49" s="32">
        <f t="shared" si="20"/>
        <v>-29678.15</v>
      </c>
      <c r="J49" s="32">
        <f t="shared" si="20"/>
        <v>-380174.58</v>
      </c>
      <c r="L49" s="50"/>
    </row>
    <row r="50" spans="1:10" ht="15.75">
      <c r="A50" s="13" t="s">
        <v>60</v>
      </c>
      <c r="B50" s="27">
        <v>-83217.43</v>
      </c>
      <c r="C50" s="27">
        <v>-26991.46</v>
      </c>
      <c r="D50" s="27">
        <v>-56021.09</v>
      </c>
      <c r="E50" s="27">
        <v>-63157.91</v>
      </c>
      <c r="F50" s="27">
        <v>-20049.54</v>
      </c>
      <c r="G50" s="27">
        <v>-67723</v>
      </c>
      <c r="H50" s="27">
        <v>-33336</v>
      </c>
      <c r="I50" s="27">
        <v>-29678.15</v>
      </c>
      <c r="J50" s="27">
        <f t="shared" si="12"/>
        <v>-380174.58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446781.75999999995</v>
      </c>
      <c r="C57" s="35">
        <f t="shared" si="21"/>
        <v>334368.87</v>
      </c>
      <c r="D57" s="35">
        <f t="shared" si="21"/>
        <v>539886.14</v>
      </c>
      <c r="E57" s="35">
        <f t="shared" si="21"/>
        <v>667534.44</v>
      </c>
      <c r="F57" s="35">
        <f t="shared" si="21"/>
        <v>402915.02</v>
      </c>
      <c r="G57" s="35">
        <f t="shared" si="21"/>
        <v>736555.09</v>
      </c>
      <c r="H57" s="35">
        <f t="shared" si="21"/>
        <v>429571.09</v>
      </c>
      <c r="I57" s="35">
        <f t="shared" si="21"/>
        <v>302468.06999999995</v>
      </c>
      <c r="J57" s="35">
        <f>SUM(B57:I57)</f>
        <v>3860080.4799999995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3860080.4999999995</v>
      </c>
      <c r="L60" s="43"/>
    </row>
    <row r="61" spans="1:10" ht="17.25" customHeight="1">
      <c r="A61" s="17" t="s">
        <v>46</v>
      </c>
      <c r="B61" s="45">
        <v>75799.92</v>
      </c>
      <c r="C61" s="45">
        <v>85516.8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161316.72</v>
      </c>
    </row>
    <row r="62" spans="1:10" ht="17.25" customHeight="1">
      <c r="A62" s="17" t="s">
        <v>52</v>
      </c>
      <c r="B62" s="45">
        <v>370981.84</v>
      </c>
      <c r="C62" s="45">
        <v>248852.07</v>
      </c>
      <c r="D62" s="44">
        <v>0</v>
      </c>
      <c r="E62" s="45">
        <v>289481.34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909315.25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213404.85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213404.85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217500.53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217500.53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79652.88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79652.88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29327.89</v>
      </c>
      <c r="E66" s="44">
        <v>0</v>
      </c>
      <c r="F66" s="45">
        <v>68640.49</v>
      </c>
      <c r="G66" s="44">
        <v>0</v>
      </c>
      <c r="H66" s="44">
        <v>0</v>
      </c>
      <c r="I66" s="44">
        <v>0</v>
      </c>
      <c r="J66" s="35">
        <f t="shared" si="22"/>
        <v>97968.38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225288.94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225288.94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132429.14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132429.14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20335.03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20335.03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334274.52</v>
      </c>
      <c r="G70" s="44">
        <v>0</v>
      </c>
      <c r="H70" s="44">
        <v>0</v>
      </c>
      <c r="I70" s="44">
        <v>0</v>
      </c>
      <c r="J70" s="35">
        <f t="shared" si="22"/>
        <v>334274.52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429667.38</v>
      </c>
      <c r="H71" s="45">
        <v>429571.09</v>
      </c>
      <c r="I71" s="44">
        <v>0</v>
      </c>
      <c r="J71" s="32">
        <f t="shared" si="22"/>
        <v>859238.47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306887.72</v>
      </c>
      <c r="H72" s="44">
        <v>0</v>
      </c>
      <c r="I72" s="44">
        <v>0</v>
      </c>
      <c r="J72" s="35">
        <f t="shared" si="22"/>
        <v>306887.72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107448.92</v>
      </c>
      <c r="J73" s="32">
        <f t="shared" si="22"/>
        <v>107448.92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195019.15</v>
      </c>
      <c r="J74" s="35">
        <f t="shared" si="22"/>
        <v>195019.15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1.5835390752395455</v>
      </c>
      <c r="C79" s="55">
        <v>1.5331077827948314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1.4665690795487853</v>
      </c>
      <c r="C80" s="55">
        <v>1.4158828914826225</v>
      </c>
      <c r="D80" s="55"/>
      <c r="E80" s="55">
        <v>1.508732670441429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1.4018792458791933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1.4729505243970382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1.8018423263212455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1.6881479059843767</v>
      </c>
      <c r="E84" s="55">
        <v>0</v>
      </c>
      <c r="F84" s="55">
        <v>1.49603156242254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1.4545067727786203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1.451364318906768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1.4390272828803914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1.4397886235740411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1.4670637620911087</v>
      </c>
      <c r="H89" s="55">
        <v>1.646081467609843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1.603447785366683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1.8371767369307435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1.9008618957240146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2014-07-11T20:18:16Z</dcterms:modified>
  <cp:category/>
  <cp:version/>
  <cp:contentType/>
  <cp:contentStatus/>
</cp:coreProperties>
</file>