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<sst xmlns="http://schemas.openxmlformats.org/spreadsheetml/2006/main" count="98" uniqueCount="98">
  <si>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</si>
  <si>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</si>
  <si>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</si>
  <si>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</si>
  <si>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</si>
  <si>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</si>
  <si>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</si>
  <si>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</si>
  <si>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</si>
  <si>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</si>
  <si>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</si>
  <si>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</si>
  <si>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</si>
  <si>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</si>
  <si>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</si>
  <si>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</si>
  <si>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</si>
  <si>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</si>
  <si>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</si>
  <si>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</si>
  <si>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</si>
  <si>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</si>
  <si>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</si>
  <si>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</si>
  <si>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</si>
  <si>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</si>
  <si>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</si>
  <si>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</si>
  <si>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</si>
  <si>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</si>
  <si>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</si>
  <si>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</si>
  <si>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</si>
  <si>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</si>
  <si>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</si>
  <si>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</si>
  <si>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</si>
  <si>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</si>
  <si>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</si>
  <si>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</si>
  <si>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</si>
  <si>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</si>
  <si>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</si>
  <si>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</si>
  <si>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</si>
  <si>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</si>
  <si>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</si>
  <si>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</si>
  <si>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</si>
  <si>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</si>
  <si>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</si>
  <si>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</si>
  <si>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</si>
  <si>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</si>
  <si>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</si>
  <si>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</si>
  <si>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</si>
  <si>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</si>
  <si>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</si>
  <si>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</si>
  <si>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</si>
  <si>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</si>
  <si>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</si>
  <si>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</si>
  <si>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</si>
  <si>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</si>
  <si>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</si>
  <si>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</si>
  <si>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</si>
  <si>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</si>
  <si>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</si>
  <si>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</si>
  <si>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</si>
  <si>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</si>
  <si>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</si>
  <si>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</si>
  <si>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</si>
  <si>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</si>
  <si>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</si>
  <si>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</si>
  <si>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</si>
  <si>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</si>
  <si>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</si>
  <si>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</si>
  <si>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</si>
  <si>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</si>
  <si>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</si>
  <si>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</si>
  <si>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</si>
  <si>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</si>
  <si>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</si>
  <si>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</si>
  <si>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</si>
  <si>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</si>
  <si>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</si>
  <si>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</si>
  <si>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</si>
  <si>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06/06/14 - VENCIMENTO 16/06/14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</si>
</sst>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491266</v>
      </c>
      <c r="C7" s="10">
        <f aca="true" t="shared" si="0" ref="C7:I7">C8+C20+C24</f>
        <v>352177</v>
      </c>
      <c r="D7" s="10">
        <f t="shared" si="0"/>
        <v>475984</v>
      </c>
      <c r="E7" s="10">
        <f t="shared" si="0"/>
        <v>646754</v>
      </c>
      <c r="F7" s="10">
        <f t="shared" si="0"/>
        <v>423380</v>
      </c>
      <c r="G7" s="10">
        <f t="shared" si="0"/>
        <v>677099</v>
      </c>
      <c r="H7" s="10">
        <f t="shared" si="0"/>
        <v>356624</v>
      </c>
      <c r="I7" s="10">
        <f t="shared" si="0"/>
        <v>253219</v>
      </c>
      <c r="J7" s="10">
        <f>+J8+J20+J24</f>
        <v>3676503</v>
      </c>
      <c r="L7" s="42"/>
    </row>
    <row r="8" spans="1:10" ht="15.75">
      <c r="A8" s="11" t="s">
        <v>96</v>
      </c>
      <c r="B8" s="12">
        <f>+B9+B12+B16</f>
        <v>273820</v>
      </c>
      <c r="C8" s="12">
        <f aca="true" t="shared" si="1" ref="C8:I8">+C9+C12+C16</f>
        <v>200059</v>
      </c>
      <c r="D8" s="12">
        <f t="shared" si="1"/>
        <v>278592</v>
      </c>
      <c r="E8" s="12">
        <f t="shared" si="1"/>
        <v>358398</v>
      </c>
      <c r="F8" s="12">
        <f t="shared" si="1"/>
        <v>237361</v>
      </c>
      <c r="G8" s="12">
        <f t="shared" si="1"/>
        <v>393182</v>
      </c>
      <c r="H8" s="12">
        <f t="shared" si="1"/>
        <v>195267</v>
      </c>
      <c r="I8" s="12">
        <f t="shared" si="1"/>
        <v>156693</v>
      </c>
      <c r="J8" s="12">
        <f>SUM(B8:I8)</f>
        <v>2093372</v>
      </c>
    </row>
    <row r="9" spans="1:10" ht="15.75">
      <c r="A9" s="13" t="s">
        <v>22</v>
      </c>
      <c r="B9" s="14">
        <v>36430</v>
      </c>
      <c r="C9" s="14">
        <v>36225</v>
      </c>
      <c r="D9" s="14">
        <v>36047</v>
      </c>
      <c r="E9" s="14">
        <v>43485</v>
      </c>
      <c r="F9" s="14">
        <v>37566</v>
      </c>
      <c r="G9" s="14">
        <v>45722</v>
      </c>
      <c r="H9" s="14">
        <v>20200</v>
      </c>
      <c r="I9" s="14">
        <v>25435</v>
      </c>
      <c r="J9" s="12">
        <f aca="true" t="shared" si="2" ref="J9:J19">SUM(B9:I9)</f>
        <v>281110</v>
      </c>
    </row>
    <row r="10" spans="1:10" ht="15.75">
      <c r="A10" s="15" t="s">
        <v>23</v>
      </c>
      <c r="B10" s="14">
        <f>+B9-B11</f>
        <v>36430</v>
      </c>
      <c r="C10" s="14">
        <f aca="true" t="shared" si="3" ref="C10:I10">+C9-C11</f>
        <v>36225</v>
      </c>
      <c r="D10" s="14">
        <f t="shared" si="3"/>
        <v>36047</v>
      </c>
      <c r="E10" s="14">
        <f t="shared" si="3"/>
        <v>43485</v>
      </c>
      <c r="F10" s="14">
        <f t="shared" si="3"/>
        <v>37566</v>
      </c>
      <c r="G10" s="14">
        <f t="shared" si="3"/>
        <v>45722</v>
      </c>
      <c r="H10" s="14">
        <f t="shared" si="3"/>
        <v>20200</v>
      </c>
      <c r="I10" s="14">
        <f t="shared" si="3"/>
        <v>25435</v>
      </c>
      <c r="J10" s="12">
        <f t="shared" si="2"/>
        <v>281110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231074</v>
      </c>
      <c r="C12" s="14">
        <f aca="true" t="shared" si="4" ref="C12:I12">C13+C14+C15</f>
        <v>159024</v>
      </c>
      <c r="D12" s="14">
        <f t="shared" si="4"/>
        <v>237016</v>
      </c>
      <c r="E12" s="14">
        <f t="shared" si="4"/>
        <v>306015</v>
      </c>
      <c r="F12" s="14">
        <f t="shared" si="4"/>
        <v>194192</v>
      </c>
      <c r="G12" s="14">
        <f t="shared" si="4"/>
        <v>339398</v>
      </c>
      <c r="H12" s="14">
        <f t="shared" si="4"/>
        <v>170882</v>
      </c>
      <c r="I12" s="14">
        <f t="shared" si="4"/>
        <v>128820</v>
      </c>
      <c r="J12" s="12">
        <f t="shared" si="2"/>
        <v>1766421</v>
      </c>
    </row>
    <row r="13" spans="1:10" ht="15.75">
      <c r="A13" s="15" t="s">
        <v>25</v>
      </c>
      <c r="B13" s="14">
        <v>99987</v>
      </c>
      <c r="C13" s="14">
        <v>70594</v>
      </c>
      <c r="D13" s="14">
        <v>105567</v>
      </c>
      <c r="E13" s="14">
        <v>136733</v>
      </c>
      <c r="F13" s="14">
        <v>90023</v>
      </c>
      <c r="G13" s="14">
        <v>152579</v>
      </c>
      <c r="H13" s="14">
        <v>76218</v>
      </c>
      <c r="I13" s="14">
        <v>58035</v>
      </c>
      <c r="J13" s="12">
        <f t="shared" si="2"/>
        <v>789736</v>
      </c>
    </row>
    <row r="14" spans="1:10" ht="15.75">
      <c r="A14" s="15" t="s">
        <v>26</v>
      </c>
      <c r="B14" s="14">
        <v>107493</v>
      </c>
      <c r="C14" s="14">
        <v>70198</v>
      </c>
      <c r="D14" s="14">
        <v>108749</v>
      </c>
      <c r="E14" s="14">
        <v>137184</v>
      </c>
      <c r="F14" s="14">
        <v>84791</v>
      </c>
      <c r="G14" s="14">
        <v>154186</v>
      </c>
      <c r="H14" s="14">
        <v>78070</v>
      </c>
      <c r="I14" s="14">
        <v>60051</v>
      </c>
      <c r="J14" s="12">
        <f t="shared" si="2"/>
        <v>800722</v>
      </c>
    </row>
    <row r="15" spans="1:10" ht="15.75">
      <c r="A15" s="15" t="s">
        <v>27</v>
      </c>
      <c r="B15" s="14">
        <v>23594</v>
      </c>
      <c r="C15" s="14">
        <v>18232</v>
      </c>
      <c r="D15" s="14">
        <v>22700</v>
      </c>
      <c r="E15" s="14">
        <v>32098</v>
      </c>
      <c r="F15" s="14">
        <v>19378</v>
      </c>
      <c r="G15" s="14">
        <v>32633</v>
      </c>
      <c r="H15" s="14">
        <v>16594</v>
      </c>
      <c r="I15" s="14">
        <v>10734</v>
      </c>
      <c r="J15" s="12">
        <f t="shared" si="2"/>
        <v>175963</v>
      </c>
    </row>
    <row r="16" spans="1:10" ht="15.75">
      <c r="A16" s="16" t="s">
        <v>95</v>
      </c>
      <c r="B16" s="14">
        <f>B17+B18+B19</f>
        <v>6316</v>
      </c>
      <c r="C16" s="14">
        <f aca="true" t="shared" si="5" ref="C16:I16">C17+C18+C19</f>
        <v>4810</v>
      </c>
      <c r="D16" s="14">
        <f t="shared" si="5"/>
        <v>5529</v>
      </c>
      <c r="E16" s="14">
        <f t="shared" si="5"/>
        <v>8898</v>
      </c>
      <c r="F16" s="14">
        <f t="shared" si="5"/>
        <v>5603</v>
      </c>
      <c r="G16" s="14">
        <f t="shared" si="5"/>
        <v>8062</v>
      </c>
      <c r="H16" s="14">
        <f t="shared" si="5"/>
        <v>4185</v>
      </c>
      <c r="I16" s="14">
        <f t="shared" si="5"/>
        <v>2438</v>
      </c>
      <c r="J16" s="12">
        <f t="shared" si="2"/>
        <v>45841</v>
      </c>
    </row>
    <row r="17" spans="1:10" ht="15.75">
      <c r="A17" s="15" t="s">
        <v>92</v>
      </c>
      <c r="B17" s="14">
        <v>2342</v>
      </c>
      <c r="C17" s="14">
        <v>1889</v>
      </c>
      <c r="D17" s="14">
        <v>2131</v>
      </c>
      <c r="E17" s="14">
        <v>3465</v>
      </c>
      <c r="F17" s="14">
        <v>2412</v>
      </c>
      <c r="G17" s="14">
        <v>3364</v>
      </c>
      <c r="H17" s="14">
        <v>1894</v>
      </c>
      <c r="I17" s="14">
        <v>1074</v>
      </c>
      <c r="J17" s="12">
        <f t="shared" si="2"/>
        <v>18571</v>
      </c>
    </row>
    <row r="18" spans="1:10" ht="15.75">
      <c r="A18" s="15" t="s">
        <v>93</v>
      </c>
      <c r="B18" s="14">
        <v>133</v>
      </c>
      <c r="C18" s="14">
        <v>129</v>
      </c>
      <c r="D18" s="14">
        <v>177</v>
      </c>
      <c r="E18" s="14">
        <v>239</v>
      </c>
      <c r="F18" s="14">
        <v>172</v>
      </c>
      <c r="G18" s="14">
        <v>245</v>
      </c>
      <c r="H18" s="14">
        <v>102</v>
      </c>
      <c r="I18" s="14">
        <v>91</v>
      </c>
      <c r="J18" s="12">
        <f t="shared" si="2"/>
        <v>1288</v>
      </c>
    </row>
    <row r="19" spans="1:10" ht="15.75">
      <c r="A19" s="15" t="s">
        <v>94</v>
      </c>
      <c r="B19" s="14">
        <v>3841</v>
      </c>
      <c r="C19" s="14">
        <v>2792</v>
      </c>
      <c r="D19" s="14">
        <v>3221</v>
      </c>
      <c r="E19" s="14">
        <v>5194</v>
      </c>
      <c r="F19" s="14">
        <v>3019</v>
      </c>
      <c r="G19" s="14">
        <v>4453</v>
      </c>
      <c r="H19" s="14">
        <v>2189</v>
      </c>
      <c r="I19" s="14">
        <v>1273</v>
      </c>
      <c r="J19" s="12">
        <f t="shared" si="2"/>
        <v>25982</v>
      </c>
    </row>
    <row r="20" spans="1:10" ht="15.75">
      <c r="A20" s="17" t="s">
        <v>28</v>
      </c>
      <c r="B20" s="18">
        <f>B21+B22+B23</f>
        <v>164433</v>
      </c>
      <c r="C20" s="18">
        <f aca="true" t="shared" si="6" ref="C20:I20">C21+C22+C23</f>
        <v>112633</v>
      </c>
      <c r="D20" s="18">
        <f t="shared" si="6"/>
        <v>135262</v>
      </c>
      <c r="E20" s="18">
        <f t="shared" si="6"/>
        <v>204372</v>
      </c>
      <c r="F20" s="18">
        <f t="shared" si="6"/>
        <v>137796</v>
      </c>
      <c r="G20" s="18">
        <f t="shared" si="6"/>
        <v>220131</v>
      </c>
      <c r="H20" s="18">
        <f t="shared" si="6"/>
        <v>132626</v>
      </c>
      <c r="I20" s="18">
        <f t="shared" si="6"/>
        <v>81582</v>
      </c>
      <c r="J20" s="12">
        <f aca="true" t="shared" si="7" ref="J20:J26">SUM(B20:I20)</f>
        <v>1188835</v>
      </c>
    </row>
    <row r="21" spans="1:10" ht="18.75" customHeight="1">
      <c r="A21" s="13" t="s">
        <v>29</v>
      </c>
      <c r="B21" s="14">
        <v>79078</v>
      </c>
      <c r="C21" s="14">
        <v>56567</v>
      </c>
      <c r="D21" s="14">
        <v>68224</v>
      </c>
      <c r="E21" s="14">
        <v>101245</v>
      </c>
      <c r="F21" s="14">
        <v>71242</v>
      </c>
      <c r="G21" s="14">
        <v>111311</v>
      </c>
      <c r="H21" s="14">
        <v>66358</v>
      </c>
      <c r="I21" s="14">
        <v>40887</v>
      </c>
      <c r="J21" s="12">
        <f t="shared" si="7"/>
        <v>594912</v>
      </c>
    </row>
    <row r="22" spans="1:10" ht="18.75" customHeight="1">
      <c r="A22" s="13" t="s">
        <v>30</v>
      </c>
      <c r="B22" s="14">
        <v>70669</v>
      </c>
      <c r="C22" s="14">
        <v>45329</v>
      </c>
      <c r="D22" s="14">
        <v>54564</v>
      </c>
      <c r="E22" s="14">
        <v>83635</v>
      </c>
      <c r="F22" s="14">
        <v>55151</v>
      </c>
      <c r="G22" s="14">
        <v>90730</v>
      </c>
      <c r="H22" s="14">
        <v>55818</v>
      </c>
      <c r="I22" s="14">
        <v>34919</v>
      </c>
      <c r="J22" s="12">
        <f t="shared" si="7"/>
        <v>490815</v>
      </c>
    </row>
    <row r="23" spans="1:10" ht="18.75" customHeight="1">
      <c r="A23" s="13" t="s">
        <v>31</v>
      </c>
      <c r="B23" s="14">
        <v>14686</v>
      </c>
      <c r="C23" s="14">
        <v>10737</v>
      </c>
      <c r="D23" s="14">
        <v>12474</v>
      </c>
      <c r="E23" s="14">
        <v>19492</v>
      </c>
      <c r="F23" s="14">
        <v>11403</v>
      </c>
      <c r="G23" s="14">
        <v>18090</v>
      </c>
      <c r="H23" s="14">
        <v>10450</v>
      </c>
      <c r="I23" s="14">
        <v>5776</v>
      </c>
      <c r="J23" s="12">
        <f t="shared" si="7"/>
        <v>103108</v>
      </c>
    </row>
    <row r="24" spans="1:10" ht="18.75" customHeight="1">
      <c r="A24" s="17" t="s">
        <v>32</v>
      </c>
      <c r="B24" s="14">
        <f>B25+B26</f>
        <v>53013</v>
      </c>
      <c r="C24" s="14">
        <f aca="true" t="shared" si="8" ref="C24:I24">C25+C26</f>
        <v>39485</v>
      </c>
      <c r="D24" s="14">
        <f t="shared" si="8"/>
        <v>62130</v>
      </c>
      <c r="E24" s="14">
        <f t="shared" si="8"/>
        <v>83984</v>
      </c>
      <c r="F24" s="14">
        <f t="shared" si="8"/>
        <v>48223</v>
      </c>
      <c r="G24" s="14">
        <f t="shared" si="8"/>
        <v>63786</v>
      </c>
      <c r="H24" s="14">
        <f t="shared" si="8"/>
        <v>28731</v>
      </c>
      <c r="I24" s="14">
        <f t="shared" si="8"/>
        <v>14944</v>
      </c>
      <c r="J24" s="12">
        <f t="shared" si="7"/>
        <v>394296</v>
      </c>
    </row>
    <row r="25" spans="1:10" ht="18.75" customHeight="1">
      <c r="A25" s="13" t="s">
        <v>33</v>
      </c>
      <c r="B25" s="14">
        <v>33928</v>
      </c>
      <c r="C25" s="14">
        <v>25270</v>
      </c>
      <c r="D25" s="14">
        <v>39763</v>
      </c>
      <c r="E25" s="14">
        <v>53750</v>
      </c>
      <c r="F25" s="14">
        <v>30863</v>
      </c>
      <c r="G25" s="14">
        <v>40823</v>
      </c>
      <c r="H25" s="14">
        <v>18388</v>
      </c>
      <c r="I25" s="14">
        <v>9564</v>
      </c>
      <c r="J25" s="12">
        <f t="shared" si="7"/>
        <v>252349</v>
      </c>
    </row>
    <row r="26" spans="1:10" ht="18.75" customHeight="1">
      <c r="A26" s="13" t="s">
        <v>34</v>
      </c>
      <c r="B26" s="14">
        <v>19085</v>
      </c>
      <c r="C26" s="14">
        <v>14215</v>
      </c>
      <c r="D26" s="14">
        <v>22367</v>
      </c>
      <c r="E26" s="14">
        <v>30234</v>
      </c>
      <c r="F26" s="14">
        <v>17360</v>
      </c>
      <c r="G26" s="14">
        <v>22963</v>
      </c>
      <c r="H26" s="14">
        <v>10343</v>
      </c>
      <c r="I26" s="14">
        <v>5380</v>
      </c>
      <c r="J26" s="12">
        <f t="shared" si="7"/>
        <v>141947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0.9584048230490202</v>
      </c>
      <c r="C32" s="23">
        <f aca="true" t="shared" si="9" ref="C32:I32">(((+C$8+C$20)*C$29)+(C$24*C$30))/C$7</f>
        <v>0.957323207932375</v>
      </c>
      <c r="D32" s="23">
        <f t="shared" si="9"/>
        <v>0.9686337376886619</v>
      </c>
      <c r="E32" s="23">
        <f t="shared" si="9"/>
        <v>0.9665026046997776</v>
      </c>
      <c r="F32" s="23">
        <f t="shared" si="9"/>
        <v>0.9664678274835845</v>
      </c>
      <c r="G32" s="23">
        <f t="shared" si="9"/>
        <v>0.9694964742231195</v>
      </c>
      <c r="H32" s="23">
        <f t="shared" si="9"/>
        <v>0.9121755636188253</v>
      </c>
      <c r="I32" s="23">
        <f t="shared" si="9"/>
        <v>0.9833944692143954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1.4993285051778873</v>
      </c>
      <c r="C35" s="26">
        <f aca="true" t="shared" si="10" ref="C35:I35">C32*C34</f>
        <v>1.4725545584415793</v>
      </c>
      <c r="D35" s="26">
        <f t="shared" si="10"/>
        <v>1.5052568283681806</v>
      </c>
      <c r="E35" s="26">
        <f t="shared" si="10"/>
        <v>1.5011718456196945</v>
      </c>
      <c r="F35" s="26">
        <f t="shared" si="10"/>
        <v>1.4609127680241865</v>
      </c>
      <c r="G35" s="26">
        <f t="shared" si="10"/>
        <v>1.5360702137591105</v>
      </c>
      <c r="H35" s="26">
        <f t="shared" si="10"/>
        <v>1.6561459533063394</v>
      </c>
      <c r="I35" s="26">
        <f t="shared" si="10"/>
        <v>1.8886090781262466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736569.12</v>
      </c>
      <c r="C41" s="29">
        <f aca="true" t="shared" si="13" ref="C41:I41">+C42+C43</f>
        <v>518599.85</v>
      </c>
      <c r="D41" s="29">
        <f t="shared" si="13"/>
        <v>716478.17</v>
      </c>
      <c r="E41" s="29">
        <f t="shared" si="13"/>
        <v>970888.9</v>
      </c>
      <c r="F41" s="29">
        <f t="shared" si="13"/>
        <v>618521.25</v>
      </c>
      <c r="G41" s="29">
        <f t="shared" si="13"/>
        <v>1040071.61</v>
      </c>
      <c r="H41" s="29">
        <f t="shared" si="13"/>
        <v>590621.39</v>
      </c>
      <c r="I41" s="29">
        <f t="shared" si="13"/>
        <v>478231.7</v>
      </c>
      <c r="J41" s="29">
        <f t="shared" si="12"/>
        <v>5669981.99</v>
      </c>
      <c r="L41" s="43"/>
      <c r="M41" s="43"/>
    </row>
    <row r="42" spans="1:10" ht="15.75">
      <c r="A42" s="17" t="s">
        <v>72</v>
      </c>
      <c r="B42" s="30">
        <f>ROUND(+B7*B35,2)</f>
        <v>736569.12</v>
      </c>
      <c r="C42" s="30">
        <f aca="true" t="shared" si="14" ref="C42:I42">ROUND(+C7*C35,2)</f>
        <v>518599.85</v>
      </c>
      <c r="D42" s="30">
        <f t="shared" si="14"/>
        <v>716478.17</v>
      </c>
      <c r="E42" s="30">
        <f t="shared" si="14"/>
        <v>970888.9</v>
      </c>
      <c r="F42" s="30">
        <f t="shared" si="14"/>
        <v>618521.25</v>
      </c>
      <c r="G42" s="30">
        <f t="shared" si="14"/>
        <v>1040071.61</v>
      </c>
      <c r="H42" s="30">
        <f t="shared" si="14"/>
        <v>590621.39</v>
      </c>
      <c r="I42" s="30">
        <f t="shared" si="14"/>
        <v>478231.7</v>
      </c>
      <c r="J42" s="30">
        <f>SUM(B42:I42)</f>
        <v>5669981.99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-163014.47</v>
      </c>
      <c r="C45" s="31">
        <f t="shared" si="16"/>
        <v>-127220.52</v>
      </c>
      <c r="D45" s="31">
        <f t="shared" si="16"/>
        <v>-144681</v>
      </c>
      <c r="E45" s="31">
        <f t="shared" si="16"/>
        <v>-162275.69</v>
      </c>
      <c r="F45" s="31">
        <f t="shared" si="16"/>
        <v>-138090.44</v>
      </c>
      <c r="G45" s="31">
        <f t="shared" si="16"/>
        <v>-243199.58000000002</v>
      </c>
      <c r="H45" s="31">
        <f t="shared" si="16"/>
        <v>-151492.6</v>
      </c>
      <c r="I45" s="31">
        <f t="shared" si="16"/>
        <v>-98625</v>
      </c>
      <c r="J45" s="31">
        <f t="shared" si="16"/>
        <v>-1228599.3</v>
      </c>
      <c r="L45" s="43"/>
    </row>
    <row r="46" spans="1:12" ht="15.75">
      <c r="A46" s="17" t="s">
        <v>42</v>
      </c>
      <c r="B46" s="32">
        <f>B47+B48</f>
        <v>-109290</v>
      </c>
      <c r="C46" s="32">
        <f aca="true" t="shared" si="17" ref="C46:I46">C47+C48</f>
        <v>-108675</v>
      </c>
      <c r="D46" s="32">
        <f t="shared" si="17"/>
        <v>-108141</v>
      </c>
      <c r="E46" s="32">
        <f t="shared" si="17"/>
        <v>-130455</v>
      </c>
      <c r="F46" s="32">
        <f t="shared" si="17"/>
        <v>-112698</v>
      </c>
      <c r="G46" s="32">
        <f t="shared" si="17"/>
        <v>-137166</v>
      </c>
      <c r="H46" s="32">
        <f t="shared" si="17"/>
        <v>-60600</v>
      </c>
      <c r="I46" s="32">
        <f t="shared" si="17"/>
        <v>-76305</v>
      </c>
      <c r="J46" s="31">
        <f t="shared" si="12"/>
        <v>-843330</v>
      </c>
      <c r="L46" s="43"/>
    </row>
    <row r="47" spans="1:12" ht="15.75">
      <c r="A47" s="13" t="s">
        <v>67</v>
      </c>
      <c r="B47" s="20">
        <f aca="true" t="shared" si="18" ref="B47:I47">ROUND(-B9*$D$3,2)</f>
        <v>-109290</v>
      </c>
      <c r="C47" s="20">
        <f t="shared" si="18"/>
        <v>-108675</v>
      </c>
      <c r="D47" s="20">
        <f t="shared" si="18"/>
        <v>-108141</v>
      </c>
      <c r="E47" s="20">
        <f t="shared" si="18"/>
        <v>-130455</v>
      </c>
      <c r="F47" s="20">
        <f t="shared" si="18"/>
        <v>-112698</v>
      </c>
      <c r="G47" s="20">
        <f t="shared" si="18"/>
        <v>-137166</v>
      </c>
      <c r="H47" s="20">
        <f t="shared" si="18"/>
        <v>-60600</v>
      </c>
      <c r="I47" s="20">
        <f t="shared" si="18"/>
        <v>-76305</v>
      </c>
      <c r="J47" s="57">
        <f t="shared" si="12"/>
        <v>-843330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-53724.47</v>
      </c>
      <c r="C49" s="32">
        <f t="shared" si="20"/>
        <v>-18545.52</v>
      </c>
      <c r="D49" s="32">
        <f t="shared" si="20"/>
        <v>-36540</v>
      </c>
      <c r="E49" s="32">
        <f t="shared" si="20"/>
        <v>-31820.69</v>
      </c>
      <c r="F49" s="32">
        <f t="shared" si="20"/>
        <v>-25392.44</v>
      </c>
      <c r="G49" s="32">
        <f t="shared" si="20"/>
        <v>-106033.58</v>
      </c>
      <c r="H49" s="32">
        <f t="shared" si="20"/>
        <v>-90892.6</v>
      </c>
      <c r="I49" s="32">
        <f t="shared" si="20"/>
        <v>-22320</v>
      </c>
      <c r="J49" s="32">
        <f t="shared" si="20"/>
        <v>-385269.30000000005</v>
      </c>
      <c r="L49" s="50"/>
    </row>
    <row r="50" spans="1:10" ht="15.75">
      <c r="A50" s="13" t="s">
        <v>60</v>
      </c>
      <c r="B50" s="27">
        <v>-53724.47</v>
      </c>
      <c r="C50" s="27">
        <v>-18545.52</v>
      </c>
      <c r="D50" s="27">
        <v>-36540</v>
      </c>
      <c r="E50" s="27">
        <v>-31820.69</v>
      </c>
      <c r="F50" s="27">
        <v>-25392.44</v>
      </c>
      <c r="G50" s="27">
        <v>-106033.58</v>
      </c>
      <c r="H50" s="27">
        <v>-90892.6</v>
      </c>
      <c r="I50" s="27">
        <v>-22320</v>
      </c>
      <c r="J50" s="27">
        <f t="shared" si="12"/>
        <v>-385269.30000000005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573554.65</v>
      </c>
      <c r="C57" s="35">
        <f t="shared" si="21"/>
        <v>391379.32999999996</v>
      </c>
      <c r="D57" s="35">
        <f t="shared" si="21"/>
        <v>571797.17</v>
      </c>
      <c r="E57" s="35">
        <f t="shared" si="21"/>
        <v>808613.21</v>
      </c>
      <c r="F57" s="35">
        <f t="shared" si="21"/>
        <v>480430.81</v>
      </c>
      <c r="G57" s="35">
        <f t="shared" si="21"/>
        <v>796872.03</v>
      </c>
      <c r="H57" s="35">
        <f t="shared" si="21"/>
        <v>439128.79000000004</v>
      </c>
      <c r="I57" s="35">
        <f t="shared" si="21"/>
        <v>379606.7</v>
      </c>
      <c r="J57" s="35">
        <f>SUM(B57:I57)</f>
        <v>4441382.69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4441382.68</v>
      </c>
      <c r="L60" s="43"/>
    </row>
    <row r="61" spans="1:10" ht="17.25" customHeight="1">
      <c r="A61" s="17" t="s">
        <v>46</v>
      </c>
      <c r="B61" s="45">
        <v>88306.66</v>
      </c>
      <c r="C61" s="45">
        <v>112724.75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201031.41</v>
      </c>
    </row>
    <row r="62" spans="1:10" ht="17.25" customHeight="1">
      <c r="A62" s="17" t="s">
        <v>52</v>
      </c>
      <c r="B62" s="45">
        <v>485247.99</v>
      </c>
      <c r="C62" s="45">
        <v>278654.57</v>
      </c>
      <c r="D62" s="44">
        <v>0</v>
      </c>
      <c r="E62" s="45">
        <v>353593.1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1117495.6600000001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168485.91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168485.91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262365.33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262365.33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94458.69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94458.69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46487.23</v>
      </c>
      <c r="E66" s="44">
        <v>0</v>
      </c>
      <c r="F66" s="45">
        <v>78225</v>
      </c>
      <c r="G66" s="44">
        <v>0</v>
      </c>
      <c r="H66" s="44">
        <v>0</v>
      </c>
      <c r="I66" s="44">
        <v>0</v>
      </c>
      <c r="J66" s="35">
        <f t="shared" si="22"/>
        <v>124712.23000000001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269128.18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269128.18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166676.33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166676.33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19215.61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19215.61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402205.81</v>
      </c>
      <c r="G70" s="44">
        <v>0</v>
      </c>
      <c r="H70" s="44">
        <v>0</v>
      </c>
      <c r="I70" s="44">
        <v>0</v>
      </c>
      <c r="J70" s="35">
        <f t="shared" si="22"/>
        <v>402205.81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463536.58</v>
      </c>
      <c r="H71" s="45">
        <v>439128.79</v>
      </c>
      <c r="I71" s="44">
        <v>0</v>
      </c>
      <c r="J71" s="32">
        <f t="shared" si="22"/>
        <v>902665.37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333335.45</v>
      </c>
      <c r="H72" s="44">
        <v>0</v>
      </c>
      <c r="I72" s="44">
        <v>0</v>
      </c>
      <c r="J72" s="35">
        <f t="shared" si="22"/>
        <v>333335.45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138223.6</v>
      </c>
      <c r="J73" s="32">
        <f t="shared" si="22"/>
        <v>138223.6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241383.1</v>
      </c>
      <c r="J74" s="35">
        <f t="shared" si="22"/>
        <v>241383.1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1.593418882889342</v>
      </c>
      <c r="C79" s="55">
        <v>1.5440582657132393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1.478435298507463</v>
      </c>
      <c r="C80" s="55">
        <v>1.4426860726779411</v>
      </c>
      <c r="D80" s="55"/>
      <c r="E80" s="55">
        <v>1.5345016292888634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1.4136720592167635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1.4721879739875625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1.7771910700685454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1.6363722085692918</v>
      </c>
      <c r="E84" s="55">
        <v>0</v>
      </c>
      <c r="F84" s="55">
        <v>1.5087475232915983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1.479026219217983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1.47575864529544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1.4633816801829904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1.4512480942146462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1.4767202932822843</v>
      </c>
      <c r="H89" s="55">
        <v>1.6561459408228274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1.6215422510847475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1.8470115204126976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1.912456818351269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2014-06-11T21:42:54Z</dcterms:modified>
  <cp:category/>
  <cp:version/>
  <cp:contentType/>
  <cp:contentStatus/>
</cp:coreProperties>
</file>