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<sst xmlns="http://schemas.openxmlformats.org/spreadsheetml/2006/main" count="98" uniqueCount="98">
  <si>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</si>
  <si>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</si>
  <si>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</si>
  <si>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</si>
  <si>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</si>
  <si>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</si>
  <si>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</si>
  <si>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</si>
  <si>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</si>
  <si>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</si>
  <si>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</si>
  <si>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</si>
  <si>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</si>
  <si>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</si>
  <si>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</si>
  <si>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</si>
  <si>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</si>
  <si>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</si>
  <si>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</si>
  <si>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</si>
  <si>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</si>
  <si>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</si>
  <si>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</si>
  <si>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</si>
  <si>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</si>
  <si>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</si>
  <si>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</si>
  <si>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</si>
  <si>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</si>
  <si>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</si>
  <si>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</si>
  <si>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</si>
  <si>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</si>
  <si>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</si>
  <si>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</si>
  <si>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</si>
  <si>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</si>
  <si>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</si>
  <si>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</si>
  <si>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</si>
  <si>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</si>
  <si>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</si>
  <si>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</si>
  <si>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</si>
  <si>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</si>
  <si>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</si>
  <si>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</si>
  <si>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</si>
  <si>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</si>
  <si>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</si>
  <si>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</si>
  <si>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</si>
  <si>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</si>
  <si>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</si>
  <si>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</si>
  <si>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</si>
  <si>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</si>
  <si>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</si>
  <si>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</si>
  <si>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</si>
  <si>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</si>
  <si>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</si>
  <si>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</si>
  <si>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</si>
  <si>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</si>
  <si>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</si>
  <si>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</si>
  <si>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</si>
  <si>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</si>
  <si>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</si>
  <si>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</si>
  <si>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</si>
  <si>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</si>
  <si>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</si>
  <si>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</si>
  <si>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</si>
  <si>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</si>
  <si>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</si>
  <si>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</si>
  <si>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</si>
  <si>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</si>
  <si>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</si>
  <si>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</si>
  <si>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</si>
  <si>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</si>
  <si>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</si>
  <si>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</si>
  <si>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</si>
  <si>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</si>
  <si>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</si>
  <si>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</si>
  <si>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</si>
  <si>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</si>
  <si>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</si>
  <si>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</si>
  <si>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</si>
  <si>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</si>
  <si>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21/06/14 - VENCIMENTO 27/06/14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</si>
</sst>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349703</v>
      </c>
      <c r="C7" s="10">
        <f aca="true" t="shared" si="0" ref="C7:I7">C8+C20+C24</f>
        <v>252998</v>
      </c>
      <c r="D7" s="10">
        <f t="shared" si="0"/>
        <v>406534</v>
      </c>
      <c r="E7" s="10">
        <f t="shared" si="0"/>
        <v>484545</v>
      </c>
      <c r="F7" s="10">
        <f t="shared" si="0"/>
        <v>289790</v>
      </c>
      <c r="G7" s="10">
        <f t="shared" si="0"/>
        <v>507424</v>
      </c>
      <c r="H7" s="10">
        <f t="shared" si="0"/>
        <v>285756</v>
      </c>
      <c r="I7" s="10">
        <f t="shared" si="0"/>
        <v>161989</v>
      </c>
      <c r="J7" s="10">
        <f>+J8+J20+J24</f>
        <v>2738739</v>
      </c>
      <c r="L7" s="42"/>
    </row>
    <row r="8" spans="1:10" ht="15.75">
      <c r="A8" s="11" t="s">
        <v>96</v>
      </c>
      <c r="B8" s="12">
        <f>+B9+B12+B16</f>
        <v>199490</v>
      </c>
      <c r="C8" s="12">
        <f aca="true" t="shared" si="1" ref="C8:I8">+C9+C12+C16</f>
        <v>151173</v>
      </c>
      <c r="D8" s="12">
        <f t="shared" si="1"/>
        <v>255559</v>
      </c>
      <c r="E8" s="12">
        <f t="shared" si="1"/>
        <v>284295</v>
      </c>
      <c r="F8" s="12">
        <f t="shared" si="1"/>
        <v>168287</v>
      </c>
      <c r="G8" s="12">
        <f t="shared" si="1"/>
        <v>298542</v>
      </c>
      <c r="H8" s="12">
        <f t="shared" si="1"/>
        <v>159889</v>
      </c>
      <c r="I8" s="12">
        <f t="shared" si="1"/>
        <v>100974</v>
      </c>
      <c r="J8" s="12">
        <f>SUM(B8:I8)</f>
        <v>1618209</v>
      </c>
    </row>
    <row r="9" spans="1:10" ht="15.75">
      <c r="A9" s="13" t="s">
        <v>22</v>
      </c>
      <c r="B9" s="14">
        <v>30094</v>
      </c>
      <c r="C9" s="14">
        <v>28563</v>
      </c>
      <c r="D9" s="14">
        <v>35563</v>
      </c>
      <c r="E9" s="14">
        <v>38292</v>
      </c>
      <c r="F9" s="14">
        <v>30945</v>
      </c>
      <c r="G9" s="14">
        <v>39521</v>
      </c>
      <c r="H9" s="14">
        <v>19316</v>
      </c>
      <c r="I9" s="14">
        <v>17530</v>
      </c>
      <c r="J9" s="12">
        <f aca="true" t="shared" si="2" ref="J9:J19">SUM(B9:I9)</f>
        <v>239824</v>
      </c>
    </row>
    <row r="10" spans="1:10" ht="15.75">
      <c r="A10" s="15" t="s">
        <v>23</v>
      </c>
      <c r="B10" s="14">
        <f>+B9-B11</f>
        <v>30094</v>
      </c>
      <c r="C10" s="14">
        <f aca="true" t="shared" si="3" ref="C10:I10">+C9-C11</f>
        <v>28563</v>
      </c>
      <c r="D10" s="14">
        <f t="shared" si="3"/>
        <v>35563</v>
      </c>
      <c r="E10" s="14">
        <f t="shared" si="3"/>
        <v>38292</v>
      </c>
      <c r="F10" s="14">
        <f t="shared" si="3"/>
        <v>30945</v>
      </c>
      <c r="G10" s="14">
        <f t="shared" si="3"/>
        <v>39521</v>
      </c>
      <c r="H10" s="14">
        <f t="shared" si="3"/>
        <v>19316</v>
      </c>
      <c r="I10" s="14">
        <f t="shared" si="3"/>
        <v>17530</v>
      </c>
      <c r="J10" s="12">
        <f t="shared" si="2"/>
        <v>239824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164737</v>
      </c>
      <c r="C12" s="14">
        <f aca="true" t="shared" si="4" ref="C12:I12">C13+C14+C15</f>
        <v>119240</v>
      </c>
      <c r="D12" s="14">
        <f t="shared" si="4"/>
        <v>215290</v>
      </c>
      <c r="E12" s="14">
        <f t="shared" si="4"/>
        <v>239544</v>
      </c>
      <c r="F12" s="14">
        <f t="shared" si="4"/>
        <v>133681</v>
      </c>
      <c r="G12" s="14">
        <f t="shared" si="4"/>
        <v>253136</v>
      </c>
      <c r="H12" s="14">
        <f t="shared" si="4"/>
        <v>137111</v>
      </c>
      <c r="I12" s="14">
        <f t="shared" si="4"/>
        <v>81934</v>
      </c>
      <c r="J12" s="12">
        <f t="shared" si="2"/>
        <v>1344673</v>
      </c>
    </row>
    <row r="13" spans="1:10" ht="15.75">
      <c r="A13" s="15" t="s">
        <v>25</v>
      </c>
      <c r="B13" s="14">
        <v>77167</v>
      </c>
      <c r="C13" s="14">
        <v>58259</v>
      </c>
      <c r="D13" s="14">
        <v>102541</v>
      </c>
      <c r="E13" s="14">
        <v>115585</v>
      </c>
      <c r="F13" s="14">
        <v>66358</v>
      </c>
      <c r="G13" s="14">
        <v>122217</v>
      </c>
      <c r="H13" s="14">
        <v>64087</v>
      </c>
      <c r="I13" s="14">
        <v>38073</v>
      </c>
      <c r="J13" s="12">
        <f t="shared" si="2"/>
        <v>644287</v>
      </c>
    </row>
    <row r="14" spans="1:10" ht="15.75">
      <c r="A14" s="15" t="s">
        <v>26</v>
      </c>
      <c r="B14" s="14">
        <v>73487</v>
      </c>
      <c r="C14" s="14">
        <v>50164</v>
      </c>
      <c r="D14" s="14">
        <v>95727</v>
      </c>
      <c r="E14" s="14">
        <v>103581</v>
      </c>
      <c r="F14" s="14">
        <v>56396</v>
      </c>
      <c r="G14" s="14">
        <v>111214</v>
      </c>
      <c r="H14" s="14">
        <v>62494</v>
      </c>
      <c r="I14" s="14">
        <v>38658</v>
      </c>
      <c r="J14" s="12">
        <f t="shared" si="2"/>
        <v>591721</v>
      </c>
    </row>
    <row r="15" spans="1:10" ht="15.75">
      <c r="A15" s="15" t="s">
        <v>27</v>
      </c>
      <c r="B15" s="14">
        <v>14083</v>
      </c>
      <c r="C15" s="14">
        <v>10817</v>
      </c>
      <c r="D15" s="14">
        <v>17022</v>
      </c>
      <c r="E15" s="14">
        <v>20378</v>
      </c>
      <c r="F15" s="14">
        <v>10927</v>
      </c>
      <c r="G15" s="14">
        <v>19705</v>
      </c>
      <c r="H15" s="14">
        <v>10530</v>
      </c>
      <c r="I15" s="14">
        <v>5203</v>
      </c>
      <c r="J15" s="12">
        <f t="shared" si="2"/>
        <v>108665</v>
      </c>
    </row>
    <row r="16" spans="1:10" ht="15.75">
      <c r="A16" s="16" t="s">
        <v>95</v>
      </c>
      <c r="B16" s="14">
        <f>B17+B18+B19</f>
        <v>4659</v>
      </c>
      <c r="C16" s="14">
        <f aca="true" t="shared" si="5" ref="C16:I16">C17+C18+C19</f>
        <v>3370</v>
      </c>
      <c r="D16" s="14">
        <f t="shared" si="5"/>
        <v>4706</v>
      </c>
      <c r="E16" s="14">
        <f t="shared" si="5"/>
        <v>6459</v>
      </c>
      <c r="F16" s="14">
        <f t="shared" si="5"/>
        <v>3661</v>
      </c>
      <c r="G16" s="14">
        <f t="shared" si="5"/>
        <v>5885</v>
      </c>
      <c r="H16" s="14">
        <f t="shared" si="5"/>
        <v>3462</v>
      </c>
      <c r="I16" s="14">
        <f t="shared" si="5"/>
        <v>1510</v>
      </c>
      <c r="J16" s="12">
        <f t="shared" si="2"/>
        <v>33712</v>
      </c>
    </row>
    <row r="17" spans="1:10" ht="15.75">
      <c r="A17" s="15" t="s">
        <v>92</v>
      </c>
      <c r="B17" s="14">
        <v>1953</v>
      </c>
      <c r="C17" s="14">
        <v>1491</v>
      </c>
      <c r="D17" s="14">
        <v>2060</v>
      </c>
      <c r="E17" s="14">
        <v>2956</v>
      </c>
      <c r="F17" s="14">
        <v>1688</v>
      </c>
      <c r="G17" s="14">
        <v>2781</v>
      </c>
      <c r="H17" s="14">
        <v>1646</v>
      </c>
      <c r="I17" s="14">
        <v>725</v>
      </c>
      <c r="J17" s="12">
        <f t="shared" si="2"/>
        <v>15300</v>
      </c>
    </row>
    <row r="18" spans="1:10" ht="15.75">
      <c r="A18" s="15" t="s">
        <v>93</v>
      </c>
      <c r="B18" s="14">
        <v>141</v>
      </c>
      <c r="C18" s="14">
        <v>117</v>
      </c>
      <c r="D18" s="14">
        <v>190</v>
      </c>
      <c r="E18" s="14">
        <v>222</v>
      </c>
      <c r="F18" s="14">
        <v>168</v>
      </c>
      <c r="G18" s="14">
        <v>231</v>
      </c>
      <c r="H18" s="14">
        <v>117</v>
      </c>
      <c r="I18" s="14">
        <v>60</v>
      </c>
      <c r="J18" s="12">
        <f t="shared" si="2"/>
        <v>1246</v>
      </c>
    </row>
    <row r="19" spans="1:10" ht="15.75">
      <c r="A19" s="15" t="s">
        <v>94</v>
      </c>
      <c r="B19" s="14">
        <v>2565</v>
      </c>
      <c r="C19" s="14">
        <v>1762</v>
      </c>
      <c r="D19" s="14">
        <v>2456</v>
      </c>
      <c r="E19" s="14">
        <v>3281</v>
      </c>
      <c r="F19" s="14">
        <v>1805</v>
      </c>
      <c r="G19" s="14">
        <v>2873</v>
      </c>
      <c r="H19" s="14">
        <v>1699</v>
      </c>
      <c r="I19" s="14">
        <v>725</v>
      </c>
      <c r="J19" s="12">
        <f t="shared" si="2"/>
        <v>17166</v>
      </c>
    </row>
    <row r="20" spans="1:10" ht="15.75">
      <c r="A20" s="17" t="s">
        <v>28</v>
      </c>
      <c r="B20" s="18">
        <f>B21+B22+B23</f>
        <v>110721</v>
      </c>
      <c r="C20" s="18">
        <f aca="true" t="shared" si="6" ref="C20:I20">C21+C22+C23</f>
        <v>69873</v>
      </c>
      <c r="D20" s="18">
        <f t="shared" si="6"/>
        <v>99495</v>
      </c>
      <c r="E20" s="18">
        <f t="shared" si="6"/>
        <v>133298</v>
      </c>
      <c r="F20" s="18">
        <f t="shared" si="6"/>
        <v>84554</v>
      </c>
      <c r="G20" s="18">
        <f t="shared" si="6"/>
        <v>154888</v>
      </c>
      <c r="H20" s="18">
        <f t="shared" si="6"/>
        <v>101347</v>
      </c>
      <c r="I20" s="18">
        <f t="shared" si="6"/>
        <v>49718</v>
      </c>
      <c r="J20" s="12">
        <f aca="true" t="shared" si="7" ref="J20:J26">SUM(B20:I20)</f>
        <v>803894</v>
      </c>
    </row>
    <row r="21" spans="1:10" ht="18.75" customHeight="1">
      <c r="A21" s="13" t="s">
        <v>29</v>
      </c>
      <c r="B21" s="14">
        <v>56673</v>
      </c>
      <c r="C21" s="14">
        <v>38918</v>
      </c>
      <c r="D21" s="14">
        <v>53975</v>
      </c>
      <c r="E21" s="14">
        <v>72398</v>
      </c>
      <c r="F21" s="14">
        <v>47286</v>
      </c>
      <c r="G21" s="14">
        <v>82999</v>
      </c>
      <c r="H21" s="14">
        <v>51293</v>
      </c>
      <c r="I21" s="14">
        <v>25581</v>
      </c>
      <c r="J21" s="12">
        <f t="shared" si="7"/>
        <v>429123</v>
      </c>
    </row>
    <row r="22" spans="1:10" ht="18.75" customHeight="1">
      <c r="A22" s="13" t="s">
        <v>30</v>
      </c>
      <c r="B22" s="14">
        <v>45511</v>
      </c>
      <c r="C22" s="14">
        <v>25299</v>
      </c>
      <c r="D22" s="14">
        <v>38247</v>
      </c>
      <c r="E22" s="14">
        <v>50445</v>
      </c>
      <c r="F22" s="14">
        <v>31355</v>
      </c>
      <c r="G22" s="14">
        <v>61201</v>
      </c>
      <c r="H22" s="14">
        <v>43507</v>
      </c>
      <c r="I22" s="14">
        <v>21258</v>
      </c>
      <c r="J22" s="12">
        <f t="shared" si="7"/>
        <v>316823</v>
      </c>
    </row>
    <row r="23" spans="1:10" ht="18.75" customHeight="1">
      <c r="A23" s="13" t="s">
        <v>31</v>
      </c>
      <c r="B23" s="14">
        <v>8537</v>
      </c>
      <c r="C23" s="14">
        <v>5656</v>
      </c>
      <c r="D23" s="14">
        <v>7273</v>
      </c>
      <c r="E23" s="14">
        <v>10455</v>
      </c>
      <c r="F23" s="14">
        <v>5913</v>
      </c>
      <c r="G23" s="14">
        <v>10688</v>
      </c>
      <c r="H23" s="14">
        <v>6547</v>
      </c>
      <c r="I23" s="14">
        <v>2879</v>
      </c>
      <c r="J23" s="12">
        <f t="shared" si="7"/>
        <v>57948</v>
      </c>
    </row>
    <row r="24" spans="1:10" ht="18.75" customHeight="1">
      <c r="A24" s="17" t="s">
        <v>32</v>
      </c>
      <c r="B24" s="14">
        <f>B25+B26</f>
        <v>39492</v>
      </c>
      <c r="C24" s="14">
        <f aca="true" t="shared" si="8" ref="C24:I24">C25+C26</f>
        <v>31952</v>
      </c>
      <c r="D24" s="14">
        <f t="shared" si="8"/>
        <v>51480</v>
      </c>
      <c r="E24" s="14">
        <f t="shared" si="8"/>
        <v>66952</v>
      </c>
      <c r="F24" s="14">
        <f t="shared" si="8"/>
        <v>36949</v>
      </c>
      <c r="G24" s="14">
        <f t="shared" si="8"/>
        <v>53994</v>
      </c>
      <c r="H24" s="14">
        <f t="shared" si="8"/>
        <v>24520</v>
      </c>
      <c r="I24" s="14">
        <f t="shared" si="8"/>
        <v>11297</v>
      </c>
      <c r="J24" s="12">
        <f t="shared" si="7"/>
        <v>316636</v>
      </c>
    </row>
    <row r="25" spans="1:10" ht="18.75" customHeight="1">
      <c r="A25" s="13" t="s">
        <v>33</v>
      </c>
      <c r="B25" s="14">
        <v>25275</v>
      </c>
      <c r="C25" s="14">
        <v>20449</v>
      </c>
      <c r="D25" s="14">
        <v>32947</v>
      </c>
      <c r="E25" s="14">
        <v>42849</v>
      </c>
      <c r="F25" s="14">
        <v>23647</v>
      </c>
      <c r="G25" s="14">
        <v>34556</v>
      </c>
      <c r="H25" s="14">
        <v>15693</v>
      </c>
      <c r="I25" s="14">
        <v>7230</v>
      </c>
      <c r="J25" s="12">
        <f t="shared" si="7"/>
        <v>202646</v>
      </c>
    </row>
    <row r="26" spans="1:10" ht="18.75" customHeight="1">
      <c r="A26" s="13" t="s">
        <v>34</v>
      </c>
      <c r="B26" s="14">
        <v>14217</v>
      </c>
      <c r="C26" s="14">
        <v>11503</v>
      </c>
      <c r="D26" s="14">
        <v>18533</v>
      </c>
      <c r="E26" s="14">
        <v>24103</v>
      </c>
      <c r="F26" s="14">
        <v>13302</v>
      </c>
      <c r="G26" s="14">
        <v>19438</v>
      </c>
      <c r="H26" s="14">
        <v>8827</v>
      </c>
      <c r="I26" s="14">
        <v>4067</v>
      </c>
      <c r="J26" s="12">
        <f t="shared" si="7"/>
        <v>113990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0.9788</v>
      </c>
      <c r="C29" s="22">
        <v>0.9857</v>
      </c>
      <c r="D29" s="22">
        <v>1</v>
      </c>
      <c r="E29" s="22">
        <v>0.9992</v>
      </c>
      <c r="F29" s="22">
        <v>1</v>
      </c>
      <c r="G29" s="22">
        <v>1</v>
      </c>
      <c r="H29" s="22">
        <v>0.9391</v>
      </c>
      <c r="I29" s="22">
        <v>0.9923</v>
      </c>
      <c r="J29" s="21"/>
    </row>
    <row r="30" spans="1:10" ht="18.75" customHeight="1">
      <c r="A30" s="17" t="s">
        <v>36</v>
      </c>
      <c r="B30" s="23">
        <v>0.7898</v>
      </c>
      <c r="C30" s="23">
        <v>0.7326</v>
      </c>
      <c r="D30" s="23">
        <v>0.7597</v>
      </c>
      <c r="E30" s="23">
        <v>0.7474</v>
      </c>
      <c r="F30" s="23">
        <v>0.7056</v>
      </c>
      <c r="G30" s="23">
        <v>0.6762</v>
      </c>
      <c r="H30" s="23">
        <v>0.6049</v>
      </c>
      <c r="I30" s="24">
        <v>0.8414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0.9574562082681589</v>
      </c>
      <c r="C32" s="23">
        <f aca="true" t="shared" si="9" ref="C32:I32">(((+C$8+C$20)*C$29)+(C$24*C$30))/C$7</f>
        <v>0.9537351180641744</v>
      </c>
      <c r="D32" s="23">
        <f t="shared" si="9"/>
        <v>0.9695704565915767</v>
      </c>
      <c r="E32" s="23">
        <f t="shared" si="9"/>
        <v>0.9644075377931874</v>
      </c>
      <c r="F32" s="23">
        <f t="shared" si="9"/>
        <v>0.9624632126712447</v>
      </c>
      <c r="G32" s="23">
        <f t="shared" si="9"/>
        <v>0.9655450723655168</v>
      </c>
      <c r="H32" s="23">
        <f t="shared" si="9"/>
        <v>0.9104231428211481</v>
      </c>
      <c r="I32" s="23">
        <f t="shared" si="9"/>
        <v>0.9817763391341388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1.4978444922147078</v>
      </c>
      <c r="C35" s="26">
        <f aca="true" t="shared" si="10" ref="C35:I35">C32*C34</f>
        <v>1.4670353586063132</v>
      </c>
      <c r="D35" s="26">
        <f t="shared" si="10"/>
        <v>1.5067124895433102</v>
      </c>
      <c r="E35" s="26">
        <f t="shared" si="10"/>
        <v>1.4979177877003786</v>
      </c>
      <c r="F35" s="26">
        <f t="shared" si="10"/>
        <v>1.4548593922738535</v>
      </c>
      <c r="G35" s="26">
        <f t="shared" si="10"/>
        <v>1.5298096126559249</v>
      </c>
      <c r="H35" s="26">
        <f t="shared" si="10"/>
        <v>1.6529642581060766</v>
      </c>
      <c r="I35" s="26">
        <f t="shared" si="10"/>
        <v>1.8855014593071135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523800.71</v>
      </c>
      <c r="C41" s="29">
        <f aca="true" t="shared" si="13" ref="C41:I41">+C42+C43</f>
        <v>371157.01</v>
      </c>
      <c r="D41" s="29">
        <f t="shared" si="13"/>
        <v>612529.86</v>
      </c>
      <c r="E41" s="29">
        <f t="shared" si="13"/>
        <v>725808.57</v>
      </c>
      <c r="F41" s="29">
        <f t="shared" si="13"/>
        <v>421603.7</v>
      </c>
      <c r="G41" s="29">
        <f t="shared" si="13"/>
        <v>776262.11</v>
      </c>
      <c r="H41" s="29">
        <f t="shared" si="13"/>
        <v>472344.45</v>
      </c>
      <c r="I41" s="29">
        <f t="shared" si="13"/>
        <v>305430.5</v>
      </c>
      <c r="J41" s="29">
        <f t="shared" si="12"/>
        <v>4208936.91</v>
      </c>
      <c r="L41" s="43"/>
      <c r="M41" s="43"/>
    </row>
    <row r="42" spans="1:10" ht="15.75">
      <c r="A42" s="17" t="s">
        <v>72</v>
      </c>
      <c r="B42" s="30">
        <f>ROUND(+B7*B35,2)</f>
        <v>523800.71</v>
      </c>
      <c r="C42" s="30">
        <f aca="true" t="shared" si="14" ref="C42:I42">ROUND(+C7*C35,2)</f>
        <v>371157.01</v>
      </c>
      <c r="D42" s="30">
        <f t="shared" si="14"/>
        <v>612529.86</v>
      </c>
      <c r="E42" s="30">
        <f t="shared" si="14"/>
        <v>725808.57</v>
      </c>
      <c r="F42" s="30">
        <f t="shared" si="14"/>
        <v>421603.7</v>
      </c>
      <c r="G42" s="30">
        <f t="shared" si="14"/>
        <v>776262.11</v>
      </c>
      <c r="H42" s="30">
        <f t="shared" si="14"/>
        <v>472344.45</v>
      </c>
      <c r="I42" s="30">
        <f t="shared" si="14"/>
        <v>305430.5</v>
      </c>
      <c r="J42" s="30">
        <f>SUM(B42:I42)</f>
        <v>4208936.91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-90282</v>
      </c>
      <c r="C45" s="31">
        <f t="shared" si="16"/>
        <v>-85689</v>
      </c>
      <c r="D45" s="31">
        <f t="shared" si="16"/>
        <v>-106689</v>
      </c>
      <c r="E45" s="31">
        <f t="shared" si="16"/>
        <v>-114876</v>
      </c>
      <c r="F45" s="31">
        <f t="shared" si="16"/>
        <v>-92835</v>
      </c>
      <c r="G45" s="31">
        <f t="shared" si="16"/>
        <v>-118563</v>
      </c>
      <c r="H45" s="31">
        <f t="shared" si="16"/>
        <v>-57948</v>
      </c>
      <c r="I45" s="31">
        <f t="shared" si="16"/>
        <v>-52590</v>
      </c>
      <c r="J45" s="31">
        <f t="shared" si="16"/>
        <v>-719472</v>
      </c>
      <c r="L45" s="43"/>
    </row>
    <row r="46" spans="1:12" ht="15.75">
      <c r="A46" s="17" t="s">
        <v>42</v>
      </c>
      <c r="B46" s="32">
        <f>B47+B48</f>
        <v>-90282</v>
      </c>
      <c r="C46" s="32">
        <f aca="true" t="shared" si="17" ref="C46:I46">C47+C48</f>
        <v>-85689</v>
      </c>
      <c r="D46" s="32">
        <f t="shared" si="17"/>
        <v>-106689</v>
      </c>
      <c r="E46" s="32">
        <f t="shared" si="17"/>
        <v>-114876</v>
      </c>
      <c r="F46" s="32">
        <f t="shared" si="17"/>
        <v>-92835</v>
      </c>
      <c r="G46" s="32">
        <f t="shared" si="17"/>
        <v>-118563</v>
      </c>
      <c r="H46" s="32">
        <f t="shared" si="17"/>
        <v>-57948</v>
      </c>
      <c r="I46" s="32">
        <f t="shared" si="17"/>
        <v>-52590</v>
      </c>
      <c r="J46" s="31">
        <f t="shared" si="12"/>
        <v>-719472</v>
      </c>
      <c r="L46" s="43"/>
    </row>
    <row r="47" spans="1:12" ht="15.75">
      <c r="A47" s="13" t="s">
        <v>67</v>
      </c>
      <c r="B47" s="20">
        <f aca="true" t="shared" si="18" ref="B47:I47">ROUND(-B9*$D$3,2)</f>
        <v>-90282</v>
      </c>
      <c r="C47" s="20">
        <f t="shared" si="18"/>
        <v>-85689</v>
      </c>
      <c r="D47" s="20">
        <f t="shared" si="18"/>
        <v>-106689</v>
      </c>
      <c r="E47" s="20">
        <f t="shared" si="18"/>
        <v>-114876</v>
      </c>
      <c r="F47" s="20">
        <f t="shared" si="18"/>
        <v>-92835</v>
      </c>
      <c r="G47" s="20">
        <f t="shared" si="18"/>
        <v>-118563</v>
      </c>
      <c r="H47" s="20">
        <f t="shared" si="18"/>
        <v>-57948</v>
      </c>
      <c r="I47" s="20">
        <f t="shared" si="18"/>
        <v>-52590</v>
      </c>
      <c r="J47" s="57">
        <f t="shared" si="12"/>
        <v>-719472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0</v>
      </c>
      <c r="C49" s="32">
        <f t="shared" si="20"/>
        <v>0</v>
      </c>
      <c r="D49" s="32">
        <f t="shared" si="20"/>
        <v>0</v>
      </c>
      <c r="E49" s="32">
        <f t="shared" si="20"/>
        <v>0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0</v>
      </c>
      <c r="J49" s="32">
        <f t="shared" si="20"/>
        <v>0</v>
      </c>
      <c r="L49" s="50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433518.71</v>
      </c>
      <c r="C57" s="35">
        <f t="shared" si="21"/>
        <v>285468.01</v>
      </c>
      <c r="D57" s="35">
        <f t="shared" si="21"/>
        <v>505840.86</v>
      </c>
      <c r="E57" s="35">
        <f t="shared" si="21"/>
        <v>610932.57</v>
      </c>
      <c r="F57" s="35">
        <f t="shared" si="21"/>
        <v>328768.7</v>
      </c>
      <c r="G57" s="35">
        <f t="shared" si="21"/>
        <v>657699.11</v>
      </c>
      <c r="H57" s="35">
        <f t="shared" si="21"/>
        <v>414396.45</v>
      </c>
      <c r="I57" s="35">
        <f t="shared" si="21"/>
        <v>252840.5</v>
      </c>
      <c r="J57" s="35">
        <f>SUM(B57:I57)</f>
        <v>3489464.91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3489464.9</v>
      </c>
      <c r="L60" s="43"/>
    </row>
    <row r="61" spans="1:10" ht="17.25" customHeight="1">
      <c r="A61" s="17" t="s">
        <v>46</v>
      </c>
      <c r="B61" s="45">
        <v>79988.31</v>
      </c>
      <c r="C61" s="45">
        <v>77287.8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157276.11</v>
      </c>
    </row>
    <row r="62" spans="1:10" ht="17.25" customHeight="1">
      <c r="A62" s="17" t="s">
        <v>52</v>
      </c>
      <c r="B62" s="45">
        <v>353530.4</v>
      </c>
      <c r="C62" s="45">
        <v>208180.21</v>
      </c>
      <c r="D62" s="44">
        <v>0</v>
      </c>
      <c r="E62" s="45">
        <v>271556.97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833267.58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183385.63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183385.63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203978.81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203978.81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79012.51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79012.51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39463.92</v>
      </c>
      <c r="E66" s="44">
        <v>0</v>
      </c>
      <c r="F66" s="45">
        <v>56084.56</v>
      </c>
      <c r="G66" s="44">
        <v>0</v>
      </c>
      <c r="H66" s="44">
        <v>0</v>
      </c>
      <c r="I66" s="44">
        <v>0</v>
      </c>
      <c r="J66" s="35">
        <f t="shared" si="22"/>
        <v>95548.48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195465.94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195465.94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124973.57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124973.57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18936.09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18936.09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272684.14</v>
      </c>
      <c r="G70" s="44">
        <v>0</v>
      </c>
      <c r="H70" s="44">
        <v>0</v>
      </c>
      <c r="I70" s="44">
        <v>0</v>
      </c>
      <c r="J70" s="35">
        <f t="shared" si="22"/>
        <v>272684.14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377646.91</v>
      </c>
      <c r="H71" s="45">
        <v>414396.45</v>
      </c>
      <c r="I71" s="44">
        <v>0</v>
      </c>
      <c r="J71" s="32">
        <f t="shared" si="22"/>
        <v>792043.36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280052.19</v>
      </c>
      <c r="H72" s="44">
        <v>0</v>
      </c>
      <c r="I72" s="44">
        <v>0</v>
      </c>
      <c r="J72" s="35">
        <f t="shared" si="22"/>
        <v>280052.19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87374.52</v>
      </c>
      <c r="J73" s="32">
        <f t="shared" si="22"/>
        <v>87374.52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165465.97</v>
      </c>
      <c r="J74" s="35">
        <f t="shared" si="22"/>
        <v>165465.97</v>
      </c>
    </row>
    <row r="75" spans="1:10" ht="17.25" customHeight="1">
      <c r="A75" s="41" t="s">
        <v>65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f>SUM(B75:I75)</f>
        <v>0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1.5958550767125965</v>
      </c>
      <c r="C79" s="55">
        <v>1.5479767086225151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1.4769719567818802</v>
      </c>
      <c r="C80" s="55">
        <v>1.4372788258824802</v>
      </c>
      <c r="D80" s="55"/>
      <c r="E80" s="55">
        <v>1.529352121723457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1.4123429071200118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1.4812965137392566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1.7920669457673992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1.6331764778060676</v>
      </c>
      <c r="E84" s="55">
        <v>0</v>
      </c>
      <c r="F84" s="55">
        <v>1.5025816267785181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1.4765512079864418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1.4723762296322456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1.4602092133051743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1.4452347462617248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1.4710022362199349</v>
      </c>
      <c r="H89" s="55">
        <v>1.6529642422206359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1.610105351973485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1.8439722784506125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1.90884777472395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2014-06-26T19:38:45Z</dcterms:modified>
  <cp:category/>
  <cp:version/>
  <cp:contentType/>
  <cp:contentStatus/>
</cp:coreProperties>
</file>