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<sst xmlns="http://schemas.openxmlformats.org/spreadsheetml/2006/main" count="108" uniqueCount="106">
  <si>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</si>
  <si>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</si>
  <si>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</si>
  <si>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</si>
  <si>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</si>
  <si>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</si>
  <si>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</si>
  <si>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</si>
  <si>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</si>
  <si>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</si>
  <si>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</si>
  <si>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</si>
  <si>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</si>
  <si>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</si>
  <si>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</si>
  <si>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</si>
  <si>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</si>
  <si>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</si>
  <si>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</si>
  <si>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</si>
  <si>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</si>
  <si>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</si>
  <si>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</si>
  <si>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</si>
  <si>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</si>
  <si>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</si>
  <si>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</si>
  <si>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</si>
  <si>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</si>
  <si>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</si>
  <si>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</si>
  <si>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</si>
  <si>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</si>
  <si>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</si>
  <si>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</si>
  <si>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</si>
  <si>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</si>
  <si>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</si>
  <si>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</si>
  <si>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</si>
  <si>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</si>
  <si>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</si>
  <si>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</si>
  <si>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</si>
  <si>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</si>
  <si>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</si>
  <si>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</si>
  <si>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</si>
  <si>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</si>
  <si>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</si>
  <si>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</si>
  <si>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</si>
  <si>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</si>
  <si>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</si>
  <si>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</si>
  <si>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</si>
  <si>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</si>
  <si>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</si>
  <si>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</si>
  <si>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</si>
  <si>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</si>
  <si>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</si>
  <si>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</si>
  <si>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</si>
  <si>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</si>
  <si>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</si>
  <si>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</si>
  <si>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</si>
  <si>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</si>
  <si>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</si>
  <si>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</si>
  <si>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</si>
  <si>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</si>
  <si>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</si>
  <si>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</si>
  <si>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</si>
  <si>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</si>
  <si>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</si>
  <si>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</si>
  <si>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</si>
  <si>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</si>
  <si>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</si>
  <si>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</si>
  <si>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</si>
  <si>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</si>
  <si>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</si>
  <si>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</si>
  <si>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</si>
  <si>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</si>
  <si>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</si>
  <si>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</si>
  <si>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</si>
  <si>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</si>
  <si>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</si>
  <si>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</si>
  <si>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</si>
  <si>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</si>
  <si>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</si>
  <si>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</si>
  <si>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</si>
  <si>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</si>
  <si>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</si>
  <si>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</si>
  <si>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</si>
  <si>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</si>
  <si>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30/04/15 - VENCIMENTO 08/05/15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</si>
</sst>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17.00390625" style="1" customWidth="1"/>
    <col min="12" max="12" width="14.625" style="1" customWidth="1"/>
    <col min="13" max="13" width="16.375" style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516069</v>
      </c>
      <c r="C7" s="10">
        <f>C8+C20+C24</f>
        <v>383758</v>
      </c>
      <c r="D7" s="10">
        <f>D8+D20+D24</f>
        <v>376538</v>
      </c>
      <c r="E7" s="10">
        <f>E8+E20+E24</f>
        <v>65586</v>
      </c>
      <c r="F7" s="10">
        <f aca="true" t="shared" si="0" ref="F7:M7">F8+F20+F24</f>
        <v>307495</v>
      </c>
      <c r="G7" s="10">
        <f t="shared" si="0"/>
        <v>521693</v>
      </c>
      <c r="H7" s="10">
        <f t="shared" si="0"/>
        <v>484011</v>
      </c>
      <c r="I7" s="10">
        <f t="shared" si="0"/>
        <v>427544</v>
      </c>
      <c r="J7" s="10">
        <f t="shared" si="0"/>
        <v>316414</v>
      </c>
      <c r="K7" s="10">
        <f t="shared" si="0"/>
        <v>369438</v>
      </c>
      <c r="L7" s="10">
        <f t="shared" si="0"/>
        <v>166871</v>
      </c>
      <c r="M7" s="10">
        <f t="shared" si="0"/>
        <v>91925</v>
      </c>
      <c r="N7" s="10">
        <f>+N8+N20+N24</f>
        <v>4027342</v>
      </c>
      <c r="O7"/>
      <c r="P7" s="39"/>
    </row>
    <row r="8" spans="1:15" ht="18.75" customHeight="1">
      <c r="A8" s="11" t="s">
        <v>27</v>
      </c>
      <c r="B8" s="12">
        <f>+B9+B12+B16</f>
        <v>298258</v>
      </c>
      <c r="C8" s="12">
        <f>+C9+C12+C16</f>
        <v>230473</v>
      </c>
      <c r="D8" s="12">
        <f>+D9+D12+D16</f>
        <v>242151</v>
      </c>
      <c r="E8" s="12">
        <f>+E9+E12+E16</f>
        <v>40667</v>
      </c>
      <c r="F8" s="12">
        <f aca="true" t="shared" si="1" ref="F8:M8">+F9+F12+F16</f>
        <v>187645</v>
      </c>
      <c r="G8" s="12">
        <f t="shared" si="1"/>
        <v>319757</v>
      </c>
      <c r="H8" s="12">
        <f t="shared" si="1"/>
        <v>284166</v>
      </c>
      <c r="I8" s="12">
        <f t="shared" si="1"/>
        <v>256285</v>
      </c>
      <c r="J8" s="12">
        <f t="shared" si="1"/>
        <v>190890</v>
      </c>
      <c r="K8" s="12">
        <f t="shared" si="1"/>
        <v>208074</v>
      </c>
      <c r="L8" s="12">
        <f t="shared" si="1"/>
        <v>103080</v>
      </c>
      <c r="M8" s="12">
        <f t="shared" si="1"/>
        <v>59035</v>
      </c>
      <c r="N8" s="12">
        <f>SUM(B8:M8)</f>
        <v>2420481</v>
      </c>
      <c r="O8"/>
    </row>
    <row r="9" spans="1:15" ht="18.75" customHeight="1">
      <c r="A9" s="13" t="s">
        <v>4</v>
      </c>
      <c r="B9" s="14">
        <v>29903</v>
      </c>
      <c r="C9" s="14">
        <v>30323</v>
      </c>
      <c r="D9" s="14">
        <v>19030</v>
      </c>
      <c r="E9" s="14">
        <v>3913</v>
      </c>
      <c r="F9" s="14">
        <v>15426</v>
      </c>
      <c r="G9" s="14">
        <v>30124</v>
      </c>
      <c r="H9" s="14">
        <v>37705</v>
      </c>
      <c r="I9" s="14">
        <v>17709</v>
      </c>
      <c r="J9" s="14">
        <v>22987</v>
      </c>
      <c r="K9" s="14">
        <v>17641</v>
      </c>
      <c r="L9" s="14">
        <v>13947</v>
      </c>
      <c r="M9" s="14">
        <v>7648</v>
      </c>
      <c r="N9" s="12">
        <f aca="true" t="shared" si="2" ref="N9:N19">SUM(B9:M9)</f>
        <v>246356</v>
      </c>
      <c r="O9"/>
    </row>
    <row r="10" spans="1:15" ht="18.75" customHeight="1">
      <c r="A10" s="15" t="s">
        <v>5</v>
      </c>
      <c r="B10" s="14">
        <f>+B9-B11</f>
        <v>29903</v>
      </c>
      <c r="C10" s="14">
        <f>+C9-C11</f>
        <v>30323</v>
      </c>
      <c r="D10" s="14">
        <f>+D9-D11</f>
        <v>19030</v>
      </c>
      <c r="E10" s="14">
        <f>+E9-E11</f>
        <v>3913</v>
      </c>
      <c r="F10" s="14">
        <f aca="true" t="shared" si="3" ref="F10:M10">+F9-F11</f>
        <v>15426</v>
      </c>
      <c r="G10" s="14">
        <f t="shared" si="3"/>
        <v>30124</v>
      </c>
      <c r="H10" s="14">
        <f t="shared" si="3"/>
        <v>37705</v>
      </c>
      <c r="I10" s="14">
        <f t="shared" si="3"/>
        <v>17709</v>
      </c>
      <c r="J10" s="14">
        <f t="shared" si="3"/>
        <v>22987</v>
      </c>
      <c r="K10" s="14">
        <f t="shared" si="3"/>
        <v>17641</v>
      </c>
      <c r="L10" s="14">
        <f t="shared" si="3"/>
        <v>13947</v>
      </c>
      <c r="M10" s="14">
        <f t="shared" si="3"/>
        <v>7648</v>
      </c>
      <c r="N10" s="12">
        <f t="shared" si="2"/>
        <v>246356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221498</v>
      </c>
      <c r="C12" s="14">
        <f>C13+C14+C15</f>
        <v>165988</v>
      </c>
      <c r="D12" s="14">
        <f>D13+D14+D15</f>
        <v>196343</v>
      </c>
      <c r="E12" s="14">
        <f>E13+E14+E15</f>
        <v>31579</v>
      </c>
      <c r="F12" s="14">
        <f aca="true" t="shared" si="4" ref="F12:M12">F13+F14+F15</f>
        <v>144372</v>
      </c>
      <c r="G12" s="14">
        <f t="shared" si="4"/>
        <v>247115</v>
      </c>
      <c r="H12" s="14">
        <f t="shared" si="4"/>
        <v>211067</v>
      </c>
      <c r="I12" s="14">
        <f t="shared" si="4"/>
        <v>204046</v>
      </c>
      <c r="J12" s="14">
        <f t="shared" si="4"/>
        <v>143787</v>
      </c>
      <c r="K12" s="14">
        <f t="shared" si="4"/>
        <v>160861</v>
      </c>
      <c r="L12" s="14">
        <f t="shared" si="4"/>
        <v>78236</v>
      </c>
      <c r="M12" s="14">
        <f t="shared" si="4"/>
        <v>45186</v>
      </c>
      <c r="N12" s="12">
        <f t="shared" si="2"/>
        <v>1850078</v>
      </c>
      <c r="O12"/>
    </row>
    <row r="13" spans="1:15" ht="18.75" customHeight="1">
      <c r="A13" s="15" t="s">
        <v>7</v>
      </c>
      <c r="B13" s="14">
        <v>112473</v>
      </c>
      <c r="C13" s="14">
        <v>84979</v>
      </c>
      <c r="D13" s="14">
        <v>96491</v>
      </c>
      <c r="E13" s="14">
        <v>15894</v>
      </c>
      <c r="F13" s="14">
        <v>71205</v>
      </c>
      <c r="G13" s="14">
        <v>124871</v>
      </c>
      <c r="H13" s="14">
        <v>110648</v>
      </c>
      <c r="I13" s="14">
        <v>107174</v>
      </c>
      <c r="J13" s="14">
        <v>72808</v>
      </c>
      <c r="K13" s="14">
        <v>82266</v>
      </c>
      <c r="L13" s="14">
        <v>39409</v>
      </c>
      <c r="M13" s="14">
        <v>22222</v>
      </c>
      <c r="N13" s="12">
        <f t="shared" si="2"/>
        <v>940440</v>
      </c>
      <c r="O13"/>
    </row>
    <row r="14" spans="1:15" ht="18.75" customHeight="1">
      <c r="A14" s="15" t="s">
        <v>8</v>
      </c>
      <c r="B14" s="14">
        <v>99876</v>
      </c>
      <c r="C14" s="14">
        <v>71386</v>
      </c>
      <c r="D14" s="14">
        <v>92092</v>
      </c>
      <c r="E14" s="14">
        <v>13878</v>
      </c>
      <c r="F14" s="14">
        <v>64883</v>
      </c>
      <c r="G14" s="14">
        <v>107763</v>
      </c>
      <c r="H14" s="14">
        <v>89477</v>
      </c>
      <c r="I14" s="14">
        <v>89742</v>
      </c>
      <c r="J14" s="14">
        <v>64440</v>
      </c>
      <c r="K14" s="14">
        <v>72331</v>
      </c>
      <c r="L14" s="14">
        <v>35554</v>
      </c>
      <c r="M14" s="14">
        <v>21397</v>
      </c>
      <c r="N14" s="12">
        <f t="shared" si="2"/>
        <v>822819</v>
      </c>
      <c r="O14"/>
    </row>
    <row r="15" spans="1:15" ht="18.75" customHeight="1">
      <c r="A15" s="15" t="s">
        <v>9</v>
      </c>
      <c r="B15" s="14">
        <v>9149</v>
      </c>
      <c r="C15" s="14">
        <v>9623</v>
      </c>
      <c r="D15" s="14">
        <v>7760</v>
      </c>
      <c r="E15" s="14">
        <v>1807</v>
      </c>
      <c r="F15" s="14">
        <v>8284</v>
      </c>
      <c r="G15" s="14">
        <v>14481</v>
      </c>
      <c r="H15" s="14">
        <v>10942</v>
      </c>
      <c r="I15" s="14">
        <v>7130</v>
      </c>
      <c r="J15" s="14">
        <v>6539</v>
      </c>
      <c r="K15" s="14">
        <v>6264</v>
      </c>
      <c r="L15" s="14">
        <v>3273</v>
      </c>
      <c r="M15" s="14">
        <v>1567</v>
      </c>
      <c r="N15" s="12">
        <f t="shared" si="2"/>
        <v>86819</v>
      </c>
      <c r="O15"/>
    </row>
    <row r="16" spans="1:14" ht="18.75" customHeight="1">
      <c r="A16" s="16" t="s">
        <v>26</v>
      </c>
      <c r="B16" s="14">
        <f>B17+B18+B19</f>
        <v>46857</v>
      </c>
      <c r="C16" s="14">
        <f>C17+C18+C19</f>
        <v>34162</v>
      </c>
      <c r="D16" s="14">
        <f>D17+D18+D19</f>
        <v>26778</v>
      </c>
      <c r="E16" s="14">
        <f>E17+E18+E19</f>
        <v>5175</v>
      </c>
      <c r="F16" s="14">
        <f aca="true" t="shared" si="5" ref="F16:M16">F17+F18+F19</f>
        <v>27847</v>
      </c>
      <c r="G16" s="14">
        <f t="shared" si="5"/>
        <v>42518</v>
      </c>
      <c r="H16" s="14">
        <f t="shared" si="5"/>
        <v>35394</v>
      </c>
      <c r="I16" s="14">
        <f t="shared" si="5"/>
        <v>34530</v>
      </c>
      <c r="J16" s="14">
        <f t="shared" si="5"/>
        <v>24116</v>
      </c>
      <c r="K16" s="14">
        <f t="shared" si="5"/>
        <v>29572</v>
      </c>
      <c r="L16" s="14">
        <f t="shared" si="5"/>
        <v>10897</v>
      </c>
      <c r="M16" s="14">
        <f t="shared" si="5"/>
        <v>6201</v>
      </c>
      <c r="N16" s="12">
        <f t="shared" si="2"/>
        <v>324047</v>
      </c>
    </row>
    <row r="17" spans="1:15" ht="18.75" customHeight="1">
      <c r="A17" s="15" t="s">
        <v>23</v>
      </c>
      <c r="B17" s="14">
        <v>7109</v>
      </c>
      <c r="C17" s="14">
        <v>5537</v>
      </c>
      <c r="D17" s="14">
        <v>4397</v>
      </c>
      <c r="E17" s="14">
        <v>879</v>
      </c>
      <c r="F17" s="14">
        <v>4416</v>
      </c>
      <c r="G17" s="14">
        <v>8368</v>
      </c>
      <c r="H17" s="14">
        <v>6997</v>
      </c>
      <c r="I17" s="14">
        <v>6311</v>
      </c>
      <c r="J17" s="14">
        <v>4512</v>
      </c>
      <c r="K17" s="14">
        <v>5536</v>
      </c>
      <c r="L17" s="14">
        <v>2336</v>
      </c>
      <c r="M17" s="14">
        <v>1097</v>
      </c>
      <c r="N17" s="12">
        <f t="shared" si="2"/>
        <v>57495</v>
      </c>
      <c r="O17"/>
    </row>
    <row r="18" spans="1:15" ht="18.75" customHeight="1">
      <c r="A18" s="15" t="s">
        <v>24</v>
      </c>
      <c r="B18" s="14">
        <v>1426</v>
      </c>
      <c r="C18" s="14">
        <v>902</v>
      </c>
      <c r="D18" s="14">
        <v>957</v>
      </c>
      <c r="E18" s="14">
        <v>158</v>
      </c>
      <c r="F18" s="14">
        <v>805</v>
      </c>
      <c r="G18" s="14">
        <v>1342</v>
      </c>
      <c r="H18" s="14">
        <v>1207</v>
      </c>
      <c r="I18" s="14">
        <v>1120</v>
      </c>
      <c r="J18" s="14">
        <v>821</v>
      </c>
      <c r="K18" s="14">
        <v>1539</v>
      </c>
      <c r="L18" s="14">
        <v>407</v>
      </c>
      <c r="M18" s="14">
        <v>199</v>
      </c>
      <c r="N18" s="12">
        <f t="shared" si="2"/>
        <v>10883</v>
      </c>
      <c r="O18"/>
    </row>
    <row r="19" spans="1:15" ht="18.75" customHeight="1">
      <c r="A19" s="15" t="s">
        <v>25</v>
      </c>
      <c r="B19" s="14">
        <v>38322</v>
      </c>
      <c r="C19" s="14">
        <v>27723</v>
      </c>
      <c r="D19" s="14">
        <v>21424</v>
      </c>
      <c r="E19" s="14">
        <v>4138</v>
      </c>
      <c r="F19" s="14">
        <v>22626</v>
      </c>
      <c r="G19" s="14">
        <v>32808</v>
      </c>
      <c r="H19" s="14">
        <v>27190</v>
      </c>
      <c r="I19" s="14">
        <v>27099</v>
      </c>
      <c r="J19" s="14">
        <v>18783</v>
      </c>
      <c r="K19" s="14">
        <v>22497</v>
      </c>
      <c r="L19" s="14">
        <v>8154</v>
      </c>
      <c r="M19" s="14">
        <v>4905</v>
      </c>
      <c r="N19" s="12">
        <f t="shared" si="2"/>
        <v>255669</v>
      </c>
      <c r="O19"/>
    </row>
    <row r="20" spans="1:15" ht="18.75" customHeight="1">
      <c r="A20" s="17" t="s">
        <v>10</v>
      </c>
      <c r="B20" s="18">
        <f>B21+B22+B23</f>
        <v>156865</v>
      </c>
      <c r="C20" s="18">
        <f>C21+C22+C23</f>
        <v>101165</v>
      </c>
      <c r="D20" s="18">
        <f>D21+D22+D23</f>
        <v>87717</v>
      </c>
      <c r="E20" s="18">
        <f>E21+E22+E23</f>
        <v>14709</v>
      </c>
      <c r="F20" s="18">
        <f aca="true" t="shared" si="6" ref="F20:M20">F21+F22+F23</f>
        <v>73497</v>
      </c>
      <c r="G20" s="18">
        <f t="shared" si="6"/>
        <v>126544</v>
      </c>
      <c r="H20" s="18">
        <f t="shared" si="6"/>
        <v>133409</v>
      </c>
      <c r="I20" s="18">
        <f t="shared" si="6"/>
        <v>125999</v>
      </c>
      <c r="J20" s="18">
        <f t="shared" si="6"/>
        <v>86371</v>
      </c>
      <c r="K20" s="18">
        <f t="shared" si="6"/>
        <v>125383</v>
      </c>
      <c r="L20" s="18">
        <f t="shared" si="6"/>
        <v>51254</v>
      </c>
      <c r="M20" s="18">
        <f t="shared" si="6"/>
        <v>27462</v>
      </c>
      <c r="N20" s="12">
        <f aca="true" t="shared" si="7" ref="N20:N26">SUM(B20:M20)</f>
        <v>1110375</v>
      </c>
      <c r="O20"/>
    </row>
    <row r="21" spans="1:15" ht="18.75" customHeight="1">
      <c r="A21" s="13" t="s">
        <v>11</v>
      </c>
      <c r="B21" s="14">
        <v>88117</v>
      </c>
      <c r="C21" s="14">
        <v>60578</v>
      </c>
      <c r="D21" s="14">
        <v>51675</v>
      </c>
      <c r="E21" s="14">
        <v>8767</v>
      </c>
      <c r="F21" s="14">
        <v>42774</v>
      </c>
      <c r="G21" s="14">
        <v>76500</v>
      </c>
      <c r="H21" s="14">
        <v>81180</v>
      </c>
      <c r="I21" s="14">
        <v>75127</v>
      </c>
      <c r="J21" s="14">
        <v>50788</v>
      </c>
      <c r="K21" s="14">
        <v>71168</v>
      </c>
      <c r="L21" s="14">
        <v>28895</v>
      </c>
      <c r="M21" s="14">
        <v>15278</v>
      </c>
      <c r="N21" s="12">
        <f t="shared" si="7"/>
        <v>650847</v>
      </c>
      <c r="O21"/>
    </row>
    <row r="22" spans="1:15" ht="18.75" customHeight="1">
      <c r="A22" s="13" t="s">
        <v>12</v>
      </c>
      <c r="B22" s="14">
        <v>63773</v>
      </c>
      <c r="C22" s="14">
        <v>36147</v>
      </c>
      <c r="D22" s="14">
        <v>32940</v>
      </c>
      <c r="E22" s="14">
        <v>5293</v>
      </c>
      <c r="F22" s="14">
        <v>27461</v>
      </c>
      <c r="G22" s="14">
        <v>44314</v>
      </c>
      <c r="H22" s="14">
        <v>47404</v>
      </c>
      <c r="I22" s="14">
        <v>47001</v>
      </c>
      <c r="J22" s="14">
        <v>32636</v>
      </c>
      <c r="K22" s="14">
        <v>50428</v>
      </c>
      <c r="L22" s="14">
        <v>20717</v>
      </c>
      <c r="M22" s="14">
        <v>11421</v>
      </c>
      <c r="N22" s="12">
        <f t="shared" si="7"/>
        <v>419535</v>
      </c>
      <c r="O22"/>
    </row>
    <row r="23" spans="1:15" ht="18.75" customHeight="1">
      <c r="A23" s="13" t="s">
        <v>13</v>
      </c>
      <c r="B23" s="14">
        <v>4975</v>
      </c>
      <c r="C23" s="14">
        <v>4440</v>
      </c>
      <c r="D23" s="14">
        <v>3102</v>
      </c>
      <c r="E23" s="14">
        <v>649</v>
      </c>
      <c r="F23" s="14">
        <v>3262</v>
      </c>
      <c r="G23" s="14">
        <v>5730</v>
      </c>
      <c r="H23" s="14">
        <v>4825</v>
      </c>
      <c r="I23" s="14">
        <v>3871</v>
      </c>
      <c r="J23" s="14">
        <v>2947</v>
      </c>
      <c r="K23" s="14">
        <v>3787</v>
      </c>
      <c r="L23" s="14">
        <v>1642</v>
      </c>
      <c r="M23" s="14">
        <v>763</v>
      </c>
      <c r="N23" s="12">
        <f t="shared" si="7"/>
        <v>39993</v>
      </c>
      <c r="O23"/>
    </row>
    <row r="24" spans="1:15" ht="18.75" customHeight="1">
      <c r="A24" s="17" t="s">
        <v>14</v>
      </c>
      <c r="B24" s="14">
        <f>B25+B26</f>
        <v>60946</v>
      </c>
      <c r="C24" s="14">
        <f>C25+C26</f>
        <v>52120</v>
      </c>
      <c r="D24" s="14">
        <f>D25+D26</f>
        <v>46670</v>
      </c>
      <c r="E24" s="14">
        <f>E25+E26</f>
        <v>10210</v>
      </c>
      <c r="F24" s="14">
        <f aca="true" t="shared" si="8" ref="F24:M24">F25+F26</f>
        <v>46353</v>
      </c>
      <c r="G24" s="14">
        <f t="shared" si="8"/>
        <v>75392</v>
      </c>
      <c r="H24" s="14">
        <f t="shared" si="8"/>
        <v>66436</v>
      </c>
      <c r="I24" s="14">
        <f t="shared" si="8"/>
        <v>45260</v>
      </c>
      <c r="J24" s="14">
        <f t="shared" si="8"/>
        <v>39153</v>
      </c>
      <c r="K24" s="14">
        <f t="shared" si="8"/>
        <v>35981</v>
      </c>
      <c r="L24" s="14">
        <f t="shared" si="8"/>
        <v>12537</v>
      </c>
      <c r="M24" s="14">
        <f t="shared" si="8"/>
        <v>5428</v>
      </c>
      <c r="N24" s="12">
        <f t="shared" si="7"/>
        <v>496486</v>
      </c>
      <c r="O24"/>
    </row>
    <row r="25" spans="1:15" ht="18.75" customHeight="1">
      <c r="A25" s="13" t="s">
        <v>15</v>
      </c>
      <c r="B25" s="14">
        <v>39005</v>
      </c>
      <c r="C25" s="14">
        <v>33357</v>
      </c>
      <c r="D25" s="14">
        <v>29869</v>
      </c>
      <c r="E25" s="14">
        <v>6534</v>
      </c>
      <c r="F25" s="14">
        <v>29666</v>
      </c>
      <c r="G25" s="14">
        <v>48251</v>
      </c>
      <c r="H25" s="14">
        <v>42519</v>
      </c>
      <c r="I25" s="14">
        <v>28966</v>
      </c>
      <c r="J25" s="14">
        <v>25058</v>
      </c>
      <c r="K25" s="14">
        <v>23028</v>
      </c>
      <c r="L25" s="14">
        <v>8024</v>
      </c>
      <c r="M25" s="14">
        <v>3474</v>
      </c>
      <c r="N25" s="12">
        <f t="shared" si="7"/>
        <v>317751</v>
      </c>
      <c r="O25"/>
    </row>
    <row r="26" spans="1:15" ht="18.75" customHeight="1">
      <c r="A26" s="13" t="s">
        <v>16</v>
      </c>
      <c r="B26" s="14">
        <v>21941</v>
      </c>
      <c r="C26" s="14">
        <v>18763</v>
      </c>
      <c r="D26" s="14">
        <v>16801</v>
      </c>
      <c r="E26" s="14">
        <v>3676</v>
      </c>
      <c r="F26" s="14">
        <v>16687</v>
      </c>
      <c r="G26" s="14">
        <v>27141</v>
      </c>
      <c r="H26" s="14">
        <v>23917</v>
      </c>
      <c r="I26" s="14">
        <v>16294</v>
      </c>
      <c r="J26" s="14">
        <v>14095</v>
      </c>
      <c r="K26" s="14">
        <v>12953</v>
      </c>
      <c r="L26" s="14">
        <v>4513</v>
      </c>
      <c r="M26" s="14">
        <v>1954</v>
      </c>
      <c r="N26" s="12">
        <f t="shared" si="7"/>
        <v>178735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0.9971158038944405</v>
      </c>
      <c r="C32" s="23">
        <f aca="true" t="shared" si="9" ref="C32:M32">(((+C$8+C$20)*C$29)+(C$24*C$30))/C$7</f>
        <v>0.9944587578630283</v>
      </c>
      <c r="D32" s="23">
        <f t="shared" si="9"/>
        <v>0.9978309626120073</v>
      </c>
      <c r="E32" s="23">
        <f t="shared" si="9"/>
        <v>0.9897722532247736</v>
      </c>
      <c r="F32" s="23">
        <f t="shared" si="9"/>
        <v>1</v>
      </c>
      <c r="G32" s="23">
        <f t="shared" si="9"/>
        <v>1</v>
      </c>
      <c r="H32" s="23">
        <f t="shared" si="9"/>
        <v>0.9961017778521561</v>
      </c>
      <c r="I32" s="23">
        <f t="shared" si="9"/>
        <v>0.9959455447860338</v>
      </c>
      <c r="J32" s="23">
        <f t="shared" si="9"/>
        <v>0.9983790088302035</v>
      </c>
      <c r="K32" s="23">
        <f t="shared" si="9"/>
        <v>0.9970587048435732</v>
      </c>
      <c r="L32" s="23">
        <f t="shared" si="9"/>
        <v>0.9983847073487904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1.7588125664894037</v>
      </c>
      <c r="C35" s="26">
        <f>C32*C34</f>
        <v>1.694856061025959</v>
      </c>
      <c r="D35" s="26">
        <f>D32*D34</f>
        <v>1.575774656156882</v>
      </c>
      <c r="E35" s="26">
        <f>E32*E34</f>
        <v>1.9995379059646876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1.6976562599934297</v>
      </c>
      <c r="I35" s="26">
        <f t="shared" si="10"/>
        <v>1.6569546028605244</v>
      </c>
      <c r="J35" s="26">
        <f t="shared" si="10"/>
        <v>1.8706627488451522</v>
      </c>
      <c r="K35" s="26">
        <f t="shared" si="10"/>
        <v>1.7862306697272614</v>
      </c>
      <c r="L35" s="26">
        <f t="shared" si="10"/>
        <v>2.1243629802967563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-0.0036166675</v>
      </c>
      <c r="C36" s="26">
        <v>-0.0055689784</v>
      </c>
      <c r="D36" s="26">
        <v>-0.003018686</v>
      </c>
      <c r="E36" s="26">
        <v>-0.0007323209</v>
      </c>
      <c r="F36" s="26">
        <v>-0.00307719</v>
      </c>
      <c r="G36" s="26">
        <v>-0.0023546</v>
      </c>
      <c r="H36" s="26">
        <v>-0.0021797852</v>
      </c>
      <c r="I36" s="26">
        <v>0</v>
      </c>
      <c r="J36" s="26">
        <v>-0.0004207146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1258.3200000000002</v>
      </c>
      <c r="E38" s="65">
        <f t="shared" si="11"/>
        <v>81.32000000000001</v>
      </c>
      <c r="F38" s="65">
        <f t="shared" si="11"/>
        <v>1117.0800000000002</v>
      </c>
      <c r="G38" s="65">
        <f t="shared" si="11"/>
        <v>1305.4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9681.359999999997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294</v>
      </c>
      <c r="E39" s="67">
        <v>19</v>
      </c>
      <c r="F39" s="67">
        <v>261</v>
      </c>
      <c r="G39" s="67">
        <v>305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2262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907839.4723955626</v>
      </c>
      <c r="C42" s="69">
        <f aca="true" t="shared" si="12" ref="C42:N42">C43+C44+C45</f>
        <v>650772.6722543727</v>
      </c>
      <c r="D42" s="69">
        <f t="shared" si="12"/>
        <v>593460.707490932</v>
      </c>
      <c r="E42" s="69">
        <f t="shared" si="12"/>
        <v>131174.98310205262</v>
      </c>
      <c r="F42" s="69">
        <f>F43+F44+F45</f>
        <v>566545.89996095</v>
      </c>
      <c r="G42" s="69">
        <f>G43+G44+G45</f>
        <v>762061.8174622</v>
      </c>
      <c r="H42" s="69">
        <f t="shared" si="12"/>
        <v>821836.2240412427</v>
      </c>
      <c r="I42" s="69">
        <f t="shared" si="12"/>
        <v>708420.9987254001</v>
      </c>
      <c r="J42" s="69">
        <f t="shared" si="12"/>
        <v>591920.5630236457</v>
      </c>
      <c r="K42" s="69">
        <f t="shared" si="12"/>
        <v>659901.4861627</v>
      </c>
      <c r="L42" s="69">
        <f t="shared" si="12"/>
        <v>354494.5748851</v>
      </c>
      <c r="M42" s="69">
        <f t="shared" si="12"/>
        <v>192035.03121999998</v>
      </c>
      <c r="N42" s="69">
        <f t="shared" si="12"/>
        <v>6940464.430724159</v>
      </c>
    </row>
    <row r="43" spans="1:14" ht="18.75" customHeight="1">
      <c r="A43" s="66" t="s">
        <v>95</v>
      </c>
      <c r="B43" s="63">
        <f aca="true" t="shared" si="13" ref="B43:H43">B35*B7</f>
        <v>907668.6423756201</v>
      </c>
      <c r="C43" s="63">
        <f t="shared" si="13"/>
        <v>650414.5722672</v>
      </c>
      <c r="D43" s="63">
        <f t="shared" si="13"/>
        <v>593339.03748</v>
      </c>
      <c r="E43" s="63">
        <f t="shared" si="13"/>
        <v>131141.6931006</v>
      </c>
      <c r="F43" s="63">
        <f t="shared" si="13"/>
        <v>566375.0405</v>
      </c>
      <c r="G43" s="63">
        <f t="shared" si="13"/>
        <v>761984.7958</v>
      </c>
      <c r="H43" s="63">
        <f t="shared" si="13"/>
        <v>821684.3040556799</v>
      </c>
      <c r="I43" s="63">
        <f>I35*I7</f>
        <v>708420.9987254001</v>
      </c>
      <c r="J43" s="63">
        <f>J35*J7</f>
        <v>591903.88301309</v>
      </c>
      <c r="K43" s="63">
        <f>K35*K7</f>
        <v>659901.4861627</v>
      </c>
      <c r="L43" s="63">
        <f>L35*L7</f>
        <v>354494.5748851</v>
      </c>
      <c r="M43" s="63">
        <f>M35*M7</f>
        <v>192031.32499999998</v>
      </c>
      <c r="N43" s="65">
        <f>SUM(B43:M43)</f>
        <v>6939360.353365391</v>
      </c>
    </row>
    <row r="44" spans="1:14" ht="18.75" customHeight="1">
      <c r="A44" s="66" t="s">
        <v>96</v>
      </c>
      <c r="B44" s="63">
        <f aca="true" t="shared" si="14" ref="B44:M44">B36*B7</f>
        <v>-1866.4499800575</v>
      </c>
      <c r="C44" s="63">
        <f t="shared" si="14"/>
        <v>-2137.1400128272</v>
      </c>
      <c r="D44" s="63">
        <f t="shared" si="14"/>
        <v>-1136.649989068</v>
      </c>
      <c r="E44" s="63">
        <f t="shared" si="14"/>
        <v>-48.029998547400005</v>
      </c>
      <c r="F44" s="63">
        <f t="shared" si="14"/>
        <v>-946.2205390500001</v>
      </c>
      <c r="G44" s="63">
        <f t="shared" si="14"/>
        <v>-1228.3783378</v>
      </c>
      <c r="H44" s="63">
        <f t="shared" si="14"/>
        <v>-1055.0400144372002</v>
      </c>
      <c r="I44" s="63">
        <f t="shared" si="14"/>
        <v>0</v>
      </c>
      <c r="J44" s="63">
        <f t="shared" si="14"/>
        <v>-133.1199894444</v>
      </c>
      <c r="K44" s="63">
        <f t="shared" si="14"/>
        <v>0</v>
      </c>
      <c r="L44" s="63">
        <f t="shared" si="14"/>
        <v>0</v>
      </c>
      <c r="M44" s="63">
        <f t="shared" si="14"/>
        <v>-26.25378</v>
      </c>
      <c r="N44" s="28">
        <f>SUM(B44:M44)</f>
        <v>-8577.282641231699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1258.3200000000002</v>
      </c>
      <c r="E45" s="63">
        <f t="shared" si="15"/>
        <v>81.32000000000001</v>
      </c>
      <c r="F45" s="63">
        <f t="shared" si="15"/>
        <v>1117.0800000000002</v>
      </c>
      <c r="G45" s="63">
        <f t="shared" si="15"/>
        <v>1305.4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9681.359999999997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-86524.08</v>
      </c>
      <c r="C47" s="28">
        <f t="shared" si="16"/>
        <v>-118538.92</v>
      </c>
      <c r="D47" s="28">
        <f t="shared" si="16"/>
        <v>-68363.8</v>
      </c>
      <c r="E47" s="28">
        <f t="shared" si="16"/>
        <v>-19841.78</v>
      </c>
      <c r="F47" s="28">
        <f t="shared" si="16"/>
        <v>-113584.93</v>
      </c>
      <c r="G47" s="28">
        <f t="shared" si="16"/>
        <v>-126187.83</v>
      </c>
      <c r="H47" s="28">
        <f t="shared" si="16"/>
        <v>-144719.38</v>
      </c>
      <c r="I47" s="28">
        <f t="shared" si="16"/>
        <v>-110650.55</v>
      </c>
      <c r="J47" s="28">
        <f t="shared" si="16"/>
        <v>-102136.61</v>
      </c>
      <c r="K47" s="28">
        <f t="shared" si="16"/>
        <v>-94563.58</v>
      </c>
      <c r="L47" s="28">
        <f t="shared" si="16"/>
        <v>-56171.26</v>
      </c>
      <c r="M47" s="28">
        <f t="shared" si="16"/>
        <v>-30967.88</v>
      </c>
      <c r="N47" s="28">
        <f t="shared" si="16"/>
        <v>-1072250.6</v>
      </c>
      <c r="P47" s="40"/>
    </row>
    <row r="48" spans="1:16" ht="18.75" customHeight="1">
      <c r="A48" s="17" t="s">
        <v>50</v>
      </c>
      <c r="B48" s="29">
        <f>B49+B50</f>
        <v>-104660.5</v>
      </c>
      <c r="C48" s="29">
        <f>C49+C50</f>
        <v>-106130.5</v>
      </c>
      <c r="D48" s="29">
        <f>D49+D50</f>
        <v>-66605</v>
      </c>
      <c r="E48" s="29">
        <f>E49+E50</f>
        <v>-13695.5</v>
      </c>
      <c r="F48" s="29">
        <f aca="true" t="shared" si="17" ref="F48:M48">F49+F50</f>
        <v>-53991</v>
      </c>
      <c r="G48" s="29">
        <f t="shared" si="17"/>
        <v>-105434</v>
      </c>
      <c r="H48" s="29">
        <f t="shared" si="17"/>
        <v>-131967.5</v>
      </c>
      <c r="I48" s="29">
        <f t="shared" si="17"/>
        <v>-61981.5</v>
      </c>
      <c r="J48" s="29">
        <f t="shared" si="17"/>
        <v>-80454.5</v>
      </c>
      <c r="K48" s="29">
        <f t="shared" si="17"/>
        <v>-61743.5</v>
      </c>
      <c r="L48" s="29">
        <f t="shared" si="17"/>
        <v>-48814.5</v>
      </c>
      <c r="M48" s="29">
        <f t="shared" si="17"/>
        <v>-26768</v>
      </c>
      <c r="N48" s="28">
        <f aca="true" t="shared" si="18" ref="N48:N59">SUM(B48:M48)</f>
        <v>-862246</v>
      </c>
      <c r="P48" s="40"/>
    </row>
    <row r="49" spans="1:16" ht="18.75" customHeight="1">
      <c r="A49" s="13" t="s">
        <v>51</v>
      </c>
      <c r="B49" s="20">
        <f>ROUND(-B9*$D$3,2)</f>
        <v>-104660.5</v>
      </c>
      <c r="C49" s="20">
        <f>ROUND(-C9*$D$3,2)</f>
        <v>-106130.5</v>
      </c>
      <c r="D49" s="20">
        <f>ROUND(-D9*$D$3,2)</f>
        <v>-66605</v>
      </c>
      <c r="E49" s="20">
        <f>ROUND(-E9*$D$3,2)</f>
        <v>-13695.5</v>
      </c>
      <c r="F49" s="20">
        <f aca="true" t="shared" si="19" ref="F49:M49">ROUND(-F9*$D$3,2)</f>
        <v>-53991</v>
      </c>
      <c r="G49" s="20">
        <f t="shared" si="19"/>
        <v>-105434</v>
      </c>
      <c r="H49" s="20">
        <f t="shared" si="19"/>
        <v>-131967.5</v>
      </c>
      <c r="I49" s="20">
        <f t="shared" si="19"/>
        <v>-61981.5</v>
      </c>
      <c r="J49" s="20">
        <f t="shared" si="19"/>
        <v>-80454.5</v>
      </c>
      <c r="K49" s="20">
        <f t="shared" si="19"/>
        <v>-61743.5</v>
      </c>
      <c r="L49" s="20">
        <f t="shared" si="19"/>
        <v>-48814.5</v>
      </c>
      <c r="M49" s="20">
        <f t="shared" si="19"/>
        <v>-26768</v>
      </c>
      <c r="N49" s="54">
        <f t="shared" si="18"/>
        <v>-862246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18136.42</v>
      </c>
      <c r="C51" s="29">
        <f aca="true" t="shared" si="21" ref="C51:M51">SUM(C52:C58)</f>
        <v>-12408.42</v>
      </c>
      <c r="D51" s="29">
        <f t="shared" si="21"/>
        <v>-1758.8000000000002</v>
      </c>
      <c r="E51" s="29">
        <f t="shared" si="21"/>
        <v>-6146.28</v>
      </c>
      <c r="F51" s="29">
        <f t="shared" si="21"/>
        <v>-59593.93</v>
      </c>
      <c r="G51" s="29">
        <f t="shared" si="21"/>
        <v>-20753.83</v>
      </c>
      <c r="H51" s="29">
        <f t="shared" si="21"/>
        <v>-12751.880000000001</v>
      </c>
      <c r="I51" s="29">
        <f t="shared" si="21"/>
        <v>-48669.05</v>
      </c>
      <c r="J51" s="29">
        <f t="shared" si="21"/>
        <v>-21682.11</v>
      </c>
      <c r="K51" s="29">
        <f t="shared" si="21"/>
        <v>-32820.08</v>
      </c>
      <c r="L51" s="29">
        <f t="shared" si="21"/>
        <v>-7356.76</v>
      </c>
      <c r="M51" s="29">
        <f t="shared" si="21"/>
        <v>-4199.88</v>
      </c>
      <c r="N51" s="29">
        <f>SUM(N52:N58)</f>
        <v>-210004.59999999998</v>
      </c>
      <c r="P51" s="47"/>
    </row>
    <row r="52" spans="1:15" ht="18.75" customHeight="1">
      <c r="A52" s="13" t="s">
        <v>54</v>
      </c>
      <c r="B52" s="27">
        <v>-14971.42</v>
      </c>
      <c r="C52" s="27">
        <v>-8288.58</v>
      </c>
      <c r="D52" s="27">
        <v>-9420</v>
      </c>
      <c r="E52" s="27">
        <v>-4500</v>
      </c>
      <c r="F52" s="27">
        <v>-58528.21</v>
      </c>
      <c r="G52" s="27">
        <v>-19341.43</v>
      </c>
      <c r="H52" s="27">
        <v>-10950</v>
      </c>
      <c r="I52" s="27">
        <v>-45769.73</v>
      </c>
      <c r="J52" s="27">
        <v>-14007.87</v>
      </c>
      <c r="K52" s="27">
        <v>-28869.4</v>
      </c>
      <c r="L52" s="27">
        <v>0</v>
      </c>
      <c r="M52" s="27">
        <v>-3468</v>
      </c>
      <c r="N52" s="27">
        <f t="shared" si="18"/>
        <v>-218114.63999999998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-2750</v>
      </c>
      <c r="C54" s="27">
        <v>-4000</v>
      </c>
      <c r="D54" s="27">
        <v>0</v>
      </c>
      <c r="E54" s="27">
        <v>-1000</v>
      </c>
      <c r="F54" s="27">
        <v>0</v>
      </c>
      <c r="G54" s="27">
        <v>0</v>
      </c>
      <c r="H54" s="27">
        <v>0</v>
      </c>
      <c r="I54" s="27">
        <v>-250</v>
      </c>
      <c r="J54" s="27">
        <v>-5500</v>
      </c>
      <c r="K54" s="27">
        <v>-1250</v>
      </c>
      <c r="L54" s="27">
        <v>-6000</v>
      </c>
      <c r="M54" s="27">
        <v>0</v>
      </c>
      <c r="N54" s="27">
        <f t="shared" si="18"/>
        <v>-20750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35857.84</v>
      </c>
      <c r="C58" s="27">
        <v>-119.84</v>
      </c>
      <c r="D58" s="27">
        <v>7661.2</v>
      </c>
      <c r="E58" s="27">
        <v>-646.28</v>
      </c>
      <c r="F58" s="27">
        <v>-1065.72</v>
      </c>
      <c r="G58" s="27">
        <v>-1412.4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28860.04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821315.3923955626</v>
      </c>
      <c r="C61" s="32">
        <f t="shared" si="22"/>
        <v>532233.7522543727</v>
      </c>
      <c r="D61" s="32">
        <f t="shared" si="22"/>
        <v>525096.9074909319</v>
      </c>
      <c r="E61" s="32">
        <f t="shared" si="22"/>
        <v>111333.20310205262</v>
      </c>
      <c r="F61" s="32">
        <f t="shared" si="22"/>
        <v>452960.96996095</v>
      </c>
      <c r="G61" s="32">
        <f t="shared" si="22"/>
        <v>635873.9874622</v>
      </c>
      <c r="H61" s="32">
        <f t="shared" si="22"/>
        <v>677116.8440412427</v>
      </c>
      <c r="I61" s="32">
        <f t="shared" si="22"/>
        <v>597770.4487254</v>
      </c>
      <c r="J61" s="32">
        <f t="shared" si="22"/>
        <v>489783.9530236457</v>
      </c>
      <c r="K61" s="32">
        <f t="shared" si="22"/>
        <v>565337.9061627</v>
      </c>
      <c r="L61" s="32">
        <f t="shared" si="22"/>
        <v>298323.3148851</v>
      </c>
      <c r="M61" s="32">
        <f t="shared" si="22"/>
        <v>161067.15121999997</v>
      </c>
      <c r="N61" s="32">
        <f>SUM(B61:M61)</f>
        <v>5868213.830724159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821315.39</v>
      </c>
      <c r="C64" s="42">
        <f aca="true" t="shared" si="23" ref="C64:M64">SUM(C65:C78)</f>
        <v>532233.75</v>
      </c>
      <c r="D64" s="42">
        <f t="shared" si="23"/>
        <v>525096.91</v>
      </c>
      <c r="E64" s="42">
        <f t="shared" si="23"/>
        <v>111333.2</v>
      </c>
      <c r="F64" s="42">
        <f t="shared" si="23"/>
        <v>452960.97</v>
      </c>
      <c r="G64" s="42">
        <f t="shared" si="23"/>
        <v>635873.99</v>
      </c>
      <c r="H64" s="42">
        <f t="shared" si="23"/>
        <v>677116.84</v>
      </c>
      <c r="I64" s="42">
        <f t="shared" si="23"/>
        <v>597770.45</v>
      </c>
      <c r="J64" s="42">
        <f t="shared" si="23"/>
        <v>489783.95</v>
      </c>
      <c r="K64" s="42">
        <f t="shared" si="23"/>
        <v>565337.91</v>
      </c>
      <c r="L64" s="42">
        <f t="shared" si="23"/>
        <v>298323.31</v>
      </c>
      <c r="M64" s="42">
        <f t="shared" si="23"/>
        <v>161067.16</v>
      </c>
      <c r="N64" s="32">
        <f>SUM(N65:N78)</f>
        <v>5868213.83</v>
      </c>
      <c r="P64" s="40"/>
    </row>
    <row r="65" spans="1:14" ht="18.75" customHeight="1">
      <c r="A65" s="17" t="s">
        <v>101</v>
      </c>
      <c r="B65" s="42">
        <v>156730.84</v>
      </c>
      <c r="C65" s="42">
        <v>150889.68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307620.52</v>
      </c>
    </row>
    <row r="66" spans="1:14" ht="18.75" customHeight="1">
      <c r="A66" s="17" t="s">
        <v>102</v>
      </c>
      <c r="B66" s="42">
        <v>664584.55</v>
      </c>
      <c r="C66" s="42">
        <v>381344.07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1045928.6200000001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525096.91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525096.91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111333.2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111333.2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452960.97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452960.97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635873.99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635873.99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520741.16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520741.16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156375.68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156375.68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597770.45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597770.45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489783.95</v>
      </c>
      <c r="K74" s="41">
        <v>0</v>
      </c>
      <c r="L74" s="41">
        <v>0</v>
      </c>
      <c r="M74" s="41">
        <v>0</v>
      </c>
      <c r="N74" s="32">
        <f t="shared" si="24"/>
        <v>489783.95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565337.91</v>
      </c>
      <c r="L75" s="41">
        <v>0</v>
      </c>
      <c r="M75" s="70"/>
      <c r="N75" s="29">
        <f t="shared" si="24"/>
        <v>565337.91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298323.31</v>
      </c>
      <c r="M76" s="41">
        <v>0</v>
      </c>
      <c r="N76" s="32">
        <f t="shared" si="24"/>
        <v>298323.31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161067.16</v>
      </c>
      <c r="N77" s="29">
        <f t="shared" si="24"/>
        <v>161067.16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1.964980787401575</v>
      </c>
      <c r="C82" s="52">
        <v>1.9474549581645326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1.7121475503720127</v>
      </c>
      <c r="C83" s="52">
        <v>1.6079403606102638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1.5757746628494336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1.9995378586893546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1.8418999983739575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1.460600008050712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1.7191422907648208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1.635499469163208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1.656954605841738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1.8706627393225332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1.7862306801141192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2.124362951022047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2.0890000543921676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2015-05-20T14:50:31Z</dcterms:modified>
  <cp:category/>
  <cp:version/>
  <cp:contentType/>
  <cp:contentStatus/>
</cp:coreProperties>
</file>