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<sst xmlns="http://schemas.openxmlformats.org/spreadsheetml/2006/main" count="133" uniqueCount="133">
  <si>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</si>
  <si>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</si>
  <si>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</si>
  <si>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</si>
  <si>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</si>
  <si>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</si>
  <si>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</si>
  <si>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</si>
  <si>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</si>
  <si>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</si>
  <si>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</si>
  <si>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</si>
  <si>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</si>
  <si>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</si>
  <si>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</si>
  <si>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</si>
  <si>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</si>
  <si>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</si>
  <si>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</si>
  <si>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</si>
  <si>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</si>
  <si>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</si>
  <si>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</si>
  <si>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</si>
  <si>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</si>
  <si>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</si>
  <si>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</si>
  <si>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</si>
  <si>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</si>
  <si>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</si>
  <si>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</si>
  <si>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</si>
  <si>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</si>
  <si>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</si>
  <si>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</si>
  <si>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</si>
  <si>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</si>
  <si>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</si>
  <si>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</si>
  <si>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</si>
  <si>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</si>
  <si>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</si>
  <si>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</si>
  <si>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</si>
  <si>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</si>
  <si>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</si>
  <si>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</si>
  <si>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</si>
  <si>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</si>
  <si>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</si>
  <si>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</si>
  <si>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</si>
  <si>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</si>
  <si>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</si>
  <si>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</si>
  <si>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</si>
  <si>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</si>
  <si>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</si>
  <si>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</si>
  <si>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</si>
  <si>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</si>
  <si>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</si>
  <si>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</si>
  <si>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</si>
  <si>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</si>
  <si>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</si>
  <si>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</si>
  <si>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</si>
  <si>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</si>
  <si>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</si>
  <si>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</si>
  <si>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</si>
  <si>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</si>
  <si>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</si>
  <si>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</si>
  <si>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</si>
  <si>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</si>
  <si>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</si>
  <si>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</si>
  <si>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</si>
  <si>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</si>
  <si>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</si>
  <si>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</si>
  <si>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</si>
  <si>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</si>
  <si>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</si>
  <si>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</si>
  <si>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</si>
  <si>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</si>
  <si>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</si>
  <si>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</si>
  <si>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</si>
  <si>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</si>
  <si>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</si>
  <si>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</si>
  <si>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</si>
  <si>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</si>
  <si>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</si>
  <si>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</si>
  <si>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</si>
  <si>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</si>
  <si>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</si>
  <si>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</si>
  <si>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</si>
  <si>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</si>
  <si>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</si>
  <si>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</si>
  <si>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</si>
  <si>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</si>
  <si>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</si>
  <si>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</si>
  <si>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</si>
  <si>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</si>
  <si>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</si>
  <si>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</si>
  <si>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</si>
  <si>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</si>
  <si>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</si>
  <si>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</si>
  <si>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</si>
  <si>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</si>
  <si>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</si>
  <si>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</si>
  <si>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</si>
  <si>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</si>
  <si>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</si>
  <si>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</si>
  <si>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</si>
  <si>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</si>
  <si>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09/12/15 - VENCIMENTO 16/12/15</t>
  </si>
  <si>
    <t>6.3. Revisão de Remuneração pelo Transporte Coletivo ¹</t>
  </si>
  <si>
    <t>Nota:</t>
  </si>
  <si>
    <t xml:space="preserve">    ¹ - Pagamento de combustível não fóssil de novembro/15.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</si>
</sst>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85" fontId="33" fillId="35" borderId="4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74" t="s">
        <v>129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5" t="s">
        <v>15</v>
      </c>
      <c r="B4" s="77" t="s">
        <v>95</v>
      </c>
      <c r="C4" s="78"/>
      <c r="D4" s="78"/>
      <c r="E4" s="78"/>
      <c r="F4" s="78"/>
      <c r="G4" s="78"/>
      <c r="H4" s="78"/>
      <c r="I4" s="78"/>
      <c r="J4" s="79"/>
      <c r="K4" s="76" t="s">
        <v>16</v>
      </c>
    </row>
    <row r="5" spans="1:11" ht="38.25">
      <c r="A5" s="75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0" t="s">
        <v>94</v>
      </c>
      <c r="J5" s="80" t="s">
        <v>93</v>
      </c>
      <c r="K5" s="75"/>
    </row>
    <row r="6" spans="1:11" ht="18.75" customHeight="1">
      <c r="A6" s="7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1"/>
      <c r="J6" s="81"/>
      <c r="K6" s="75"/>
    </row>
    <row r="7" spans="1:12" ht="17.25" customHeight="1">
      <c r="A7" s="8" t="s">
        <v>30</v>
      </c>
      <c r="B7" s="9">
        <f aca="true" t="shared" si="0" ref="B7:K7">+B8+B20+B24+B27</f>
        <v>632124</v>
      </c>
      <c r="C7" s="9">
        <f t="shared" si="0"/>
        <v>801835</v>
      </c>
      <c r="D7" s="9">
        <f t="shared" si="0"/>
        <v>849184</v>
      </c>
      <c r="E7" s="9">
        <f t="shared" si="0"/>
        <v>557686</v>
      </c>
      <c r="F7" s="9">
        <f t="shared" si="0"/>
        <v>761661</v>
      </c>
      <c r="G7" s="9">
        <f t="shared" si="0"/>
        <v>1275463</v>
      </c>
      <c r="H7" s="9">
        <f t="shared" si="0"/>
        <v>579982</v>
      </c>
      <c r="I7" s="9">
        <f t="shared" si="0"/>
        <v>128360</v>
      </c>
      <c r="J7" s="9">
        <f t="shared" si="0"/>
        <v>330918</v>
      </c>
      <c r="K7" s="9">
        <f t="shared" si="0"/>
        <v>5917213</v>
      </c>
      <c r="L7" s="52"/>
    </row>
    <row r="8" spans="1:11" ht="17.25" customHeight="1">
      <c r="A8" s="10" t="s">
        <v>101</v>
      </c>
      <c r="B8" s="11">
        <f>B9+B12+B16</f>
        <v>380712</v>
      </c>
      <c r="C8" s="11">
        <f aca="true" t="shared" si="1" ref="C8:J8">C9+C12+C16</f>
        <v>494839</v>
      </c>
      <c r="D8" s="11">
        <f t="shared" si="1"/>
        <v>494830</v>
      </c>
      <c r="E8" s="11">
        <f t="shared" si="1"/>
        <v>338559</v>
      </c>
      <c r="F8" s="11">
        <f t="shared" si="1"/>
        <v>444425</v>
      </c>
      <c r="G8" s="11">
        <f t="shared" si="1"/>
        <v>730610</v>
      </c>
      <c r="H8" s="11">
        <f t="shared" si="1"/>
        <v>364482</v>
      </c>
      <c r="I8" s="11">
        <f t="shared" si="1"/>
        <v>70685</v>
      </c>
      <c r="J8" s="11">
        <f t="shared" si="1"/>
        <v>193593</v>
      </c>
      <c r="K8" s="11">
        <f>SUM(B8:J8)</f>
        <v>3512735</v>
      </c>
    </row>
    <row r="9" spans="1:11" ht="17.25" customHeight="1">
      <c r="A9" s="15" t="s">
        <v>17</v>
      </c>
      <c r="B9" s="13">
        <f>+B10+B11</f>
        <v>46455</v>
      </c>
      <c r="C9" s="13">
        <f aca="true" t="shared" si="2" ref="C9:J9">+C10+C11</f>
        <v>67018</v>
      </c>
      <c r="D9" s="13">
        <f t="shared" si="2"/>
        <v>59953</v>
      </c>
      <c r="E9" s="13">
        <f t="shared" si="2"/>
        <v>45903</v>
      </c>
      <c r="F9" s="13">
        <f t="shared" si="2"/>
        <v>50623</v>
      </c>
      <c r="G9" s="13">
        <f t="shared" si="2"/>
        <v>66634</v>
      </c>
      <c r="H9" s="13">
        <f t="shared" si="2"/>
        <v>58240</v>
      </c>
      <c r="I9" s="13">
        <f t="shared" si="2"/>
        <v>10956</v>
      </c>
      <c r="J9" s="13">
        <f t="shared" si="2"/>
        <v>20698</v>
      </c>
      <c r="K9" s="11">
        <f>SUM(B9:J9)</f>
        <v>426480</v>
      </c>
    </row>
    <row r="10" spans="1:11" ht="17.25" customHeight="1">
      <c r="A10" s="29" t="s">
        <v>18</v>
      </c>
      <c r="B10" s="13">
        <v>46455</v>
      </c>
      <c r="C10" s="13">
        <v>67018</v>
      </c>
      <c r="D10" s="13">
        <v>59953</v>
      </c>
      <c r="E10" s="13">
        <v>45903</v>
      </c>
      <c r="F10" s="13">
        <v>50623</v>
      </c>
      <c r="G10" s="13">
        <v>66634</v>
      </c>
      <c r="H10" s="13">
        <v>58240</v>
      </c>
      <c r="I10" s="13">
        <v>10956</v>
      </c>
      <c r="J10" s="13">
        <v>20698</v>
      </c>
      <c r="K10" s="11">
        <f>SUM(B10:J10)</f>
        <v>426480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259884</v>
      </c>
      <c r="C12" s="17">
        <f t="shared" si="3"/>
        <v>336113</v>
      </c>
      <c r="D12" s="17">
        <f t="shared" si="3"/>
        <v>341714</v>
      </c>
      <c r="E12" s="17">
        <f t="shared" si="3"/>
        <v>234722</v>
      </c>
      <c r="F12" s="17">
        <f t="shared" si="3"/>
        <v>307058</v>
      </c>
      <c r="G12" s="17">
        <f t="shared" si="3"/>
        <v>527179</v>
      </c>
      <c r="H12" s="17">
        <f t="shared" si="3"/>
        <v>248105</v>
      </c>
      <c r="I12" s="17">
        <f t="shared" si="3"/>
        <v>46858</v>
      </c>
      <c r="J12" s="17">
        <f t="shared" si="3"/>
        <v>132799</v>
      </c>
      <c r="K12" s="11">
        <f aca="true" t="shared" si="4" ref="K12:K27">SUM(B12:J12)</f>
        <v>2434432</v>
      </c>
    </row>
    <row r="13" spans="1:13" ht="17.25" customHeight="1">
      <c r="A13" s="14" t="s">
        <v>20</v>
      </c>
      <c r="B13" s="13">
        <v>122758</v>
      </c>
      <c r="C13" s="13">
        <v>169096</v>
      </c>
      <c r="D13" s="13">
        <v>179290</v>
      </c>
      <c r="E13" s="13">
        <v>118156</v>
      </c>
      <c r="F13" s="13">
        <v>153375</v>
      </c>
      <c r="G13" s="13">
        <v>247846</v>
      </c>
      <c r="H13" s="13">
        <v>113090</v>
      </c>
      <c r="I13" s="13">
        <v>26142</v>
      </c>
      <c r="J13" s="13">
        <v>69896</v>
      </c>
      <c r="K13" s="11">
        <f t="shared" si="4"/>
        <v>1199649</v>
      </c>
      <c r="L13" s="52"/>
      <c r="M13" s="53"/>
    </row>
    <row r="14" spans="1:12" ht="17.25" customHeight="1">
      <c r="A14" s="14" t="s">
        <v>21</v>
      </c>
      <c r="B14" s="13">
        <v>124429</v>
      </c>
      <c r="C14" s="13">
        <v>148803</v>
      </c>
      <c r="D14" s="13">
        <v>147951</v>
      </c>
      <c r="E14" s="13">
        <v>104996</v>
      </c>
      <c r="F14" s="13">
        <v>140632</v>
      </c>
      <c r="G14" s="13">
        <v>259398</v>
      </c>
      <c r="H14" s="13">
        <v>117941</v>
      </c>
      <c r="I14" s="13">
        <v>17958</v>
      </c>
      <c r="J14" s="13">
        <v>58053</v>
      </c>
      <c r="K14" s="11">
        <f t="shared" si="4"/>
        <v>1120161</v>
      </c>
      <c r="L14" s="52"/>
    </row>
    <row r="15" spans="1:11" ht="17.25" customHeight="1">
      <c r="A15" s="14" t="s">
        <v>22</v>
      </c>
      <c r="B15" s="13">
        <v>12697</v>
      </c>
      <c r="C15" s="13">
        <v>18214</v>
      </c>
      <c r="D15" s="13">
        <v>14473</v>
      </c>
      <c r="E15" s="13">
        <v>11570</v>
      </c>
      <c r="F15" s="13">
        <v>13051</v>
      </c>
      <c r="G15" s="13">
        <v>19935</v>
      </c>
      <c r="H15" s="13">
        <v>17074</v>
      </c>
      <c r="I15" s="13">
        <v>2758</v>
      </c>
      <c r="J15" s="13">
        <v>4850</v>
      </c>
      <c r="K15" s="11">
        <f t="shared" si="4"/>
        <v>114622</v>
      </c>
    </row>
    <row r="16" spans="1:11" ht="17.25" customHeight="1">
      <c r="A16" s="15" t="s">
        <v>97</v>
      </c>
      <c r="B16" s="13">
        <f>B17+B18+B19</f>
        <v>74373</v>
      </c>
      <c r="C16" s="13">
        <f aca="true" t="shared" si="5" ref="C16:J16">C17+C18+C19</f>
        <v>91708</v>
      </c>
      <c r="D16" s="13">
        <f t="shared" si="5"/>
        <v>93163</v>
      </c>
      <c r="E16" s="13">
        <f t="shared" si="5"/>
        <v>57934</v>
      </c>
      <c r="F16" s="13">
        <f t="shared" si="5"/>
        <v>86744</v>
      </c>
      <c r="G16" s="13">
        <f t="shared" si="5"/>
        <v>136797</v>
      </c>
      <c r="H16" s="13">
        <f t="shared" si="5"/>
        <v>58137</v>
      </c>
      <c r="I16" s="13">
        <f t="shared" si="5"/>
        <v>12871</v>
      </c>
      <c r="J16" s="13">
        <f t="shared" si="5"/>
        <v>40096</v>
      </c>
      <c r="K16" s="11">
        <f t="shared" si="4"/>
        <v>651823</v>
      </c>
    </row>
    <row r="17" spans="1:11" ht="17.25" customHeight="1">
      <c r="A17" s="14" t="s">
        <v>98</v>
      </c>
      <c r="B17" s="13">
        <v>12889</v>
      </c>
      <c r="C17" s="13">
        <v>16973</v>
      </c>
      <c r="D17" s="13">
        <v>16310</v>
      </c>
      <c r="E17" s="13">
        <v>11047</v>
      </c>
      <c r="F17" s="13">
        <v>16747</v>
      </c>
      <c r="G17" s="13">
        <v>27884</v>
      </c>
      <c r="H17" s="13">
        <v>12192</v>
      </c>
      <c r="I17" s="13">
        <v>2768</v>
      </c>
      <c r="J17" s="13">
        <v>6249</v>
      </c>
      <c r="K17" s="11">
        <f t="shared" si="4"/>
        <v>123059</v>
      </c>
    </row>
    <row r="18" spans="1:11" ht="17.25" customHeight="1">
      <c r="A18" s="14" t="s">
        <v>99</v>
      </c>
      <c r="B18" s="13">
        <v>4589</v>
      </c>
      <c r="C18" s="13">
        <v>4563</v>
      </c>
      <c r="D18" s="13">
        <v>6570</v>
      </c>
      <c r="E18" s="13">
        <v>4116</v>
      </c>
      <c r="F18" s="13">
        <v>7102</v>
      </c>
      <c r="G18" s="13">
        <v>12724</v>
      </c>
      <c r="H18" s="13">
        <v>3450</v>
      </c>
      <c r="I18" s="13">
        <v>774</v>
      </c>
      <c r="J18" s="13">
        <v>3070</v>
      </c>
      <c r="K18" s="11">
        <f t="shared" si="4"/>
        <v>46958</v>
      </c>
    </row>
    <row r="19" spans="1:11" ht="17.25" customHeight="1">
      <c r="A19" s="14" t="s">
        <v>100</v>
      </c>
      <c r="B19" s="13">
        <v>56895</v>
      </c>
      <c r="C19" s="13">
        <v>70172</v>
      </c>
      <c r="D19" s="13">
        <v>70283</v>
      </c>
      <c r="E19" s="13">
        <v>42771</v>
      </c>
      <c r="F19" s="13">
        <v>62895</v>
      </c>
      <c r="G19" s="13">
        <v>96189</v>
      </c>
      <c r="H19" s="13">
        <v>42495</v>
      </c>
      <c r="I19" s="13">
        <v>9329</v>
      </c>
      <c r="J19" s="13">
        <v>30777</v>
      </c>
      <c r="K19" s="11">
        <f t="shared" si="4"/>
        <v>481806</v>
      </c>
    </row>
    <row r="20" spans="1:11" ht="17.25" customHeight="1">
      <c r="A20" s="16" t="s">
        <v>23</v>
      </c>
      <c r="B20" s="11">
        <f>+B21+B22+B23</f>
        <v>186076</v>
      </c>
      <c r="C20" s="11">
        <f aca="true" t="shared" si="6" ref="C20:J20">+C21+C22+C23</f>
        <v>207712</v>
      </c>
      <c r="D20" s="11">
        <f t="shared" si="6"/>
        <v>239174</v>
      </c>
      <c r="E20" s="11">
        <f t="shared" si="6"/>
        <v>150114</v>
      </c>
      <c r="F20" s="11">
        <f t="shared" si="6"/>
        <v>234881</v>
      </c>
      <c r="G20" s="11">
        <f t="shared" si="6"/>
        <v>440665</v>
      </c>
      <c r="H20" s="11">
        <f t="shared" si="6"/>
        <v>154471</v>
      </c>
      <c r="I20" s="11">
        <f t="shared" si="6"/>
        <v>36605</v>
      </c>
      <c r="J20" s="11">
        <f t="shared" si="6"/>
        <v>88182</v>
      </c>
      <c r="K20" s="11">
        <f t="shared" si="4"/>
        <v>1737880</v>
      </c>
    </row>
    <row r="21" spans="1:12" ht="17.25" customHeight="1">
      <c r="A21" s="12" t="s">
        <v>24</v>
      </c>
      <c r="B21" s="13">
        <v>98027</v>
      </c>
      <c r="C21" s="13">
        <v>119255</v>
      </c>
      <c r="D21" s="13">
        <v>141028</v>
      </c>
      <c r="E21" s="13">
        <v>85572</v>
      </c>
      <c r="F21" s="13">
        <v>132051</v>
      </c>
      <c r="G21" s="13">
        <v>227723</v>
      </c>
      <c r="H21" s="13">
        <v>85119</v>
      </c>
      <c r="I21" s="13">
        <v>22580</v>
      </c>
      <c r="J21" s="13">
        <v>51212</v>
      </c>
      <c r="K21" s="11">
        <f t="shared" si="4"/>
        <v>962567</v>
      </c>
      <c r="L21" s="52"/>
    </row>
    <row r="22" spans="1:12" ht="17.25" customHeight="1">
      <c r="A22" s="12" t="s">
        <v>25</v>
      </c>
      <c r="B22" s="13">
        <v>81140</v>
      </c>
      <c r="C22" s="13">
        <v>80495</v>
      </c>
      <c r="D22" s="13">
        <v>90406</v>
      </c>
      <c r="E22" s="13">
        <v>59474</v>
      </c>
      <c r="F22" s="13">
        <v>95855</v>
      </c>
      <c r="G22" s="13">
        <v>200785</v>
      </c>
      <c r="H22" s="13">
        <v>62243</v>
      </c>
      <c r="I22" s="13">
        <v>12638</v>
      </c>
      <c r="J22" s="13">
        <v>34515</v>
      </c>
      <c r="K22" s="11">
        <f t="shared" si="4"/>
        <v>717551</v>
      </c>
      <c r="L22" s="52"/>
    </row>
    <row r="23" spans="1:11" ht="17.25" customHeight="1">
      <c r="A23" s="12" t="s">
        <v>26</v>
      </c>
      <c r="B23" s="13">
        <v>6909</v>
      </c>
      <c r="C23" s="13">
        <v>7962</v>
      </c>
      <c r="D23" s="13">
        <v>7740</v>
      </c>
      <c r="E23" s="13">
        <v>5068</v>
      </c>
      <c r="F23" s="13">
        <v>6975</v>
      </c>
      <c r="G23" s="13">
        <v>12157</v>
      </c>
      <c r="H23" s="13">
        <v>7109</v>
      </c>
      <c r="I23" s="13">
        <v>1387</v>
      </c>
      <c r="J23" s="13">
        <v>2455</v>
      </c>
      <c r="K23" s="11">
        <f t="shared" si="4"/>
        <v>57762</v>
      </c>
    </row>
    <row r="24" spans="1:11" ht="17.25" customHeight="1">
      <c r="A24" s="16" t="s">
        <v>27</v>
      </c>
      <c r="B24" s="13">
        <v>65336</v>
      </c>
      <c r="C24" s="13">
        <v>99284</v>
      </c>
      <c r="D24" s="13">
        <v>115180</v>
      </c>
      <c r="E24" s="13">
        <v>69013</v>
      </c>
      <c r="F24" s="13">
        <v>82355</v>
      </c>
      <c r="G24" s="13">
        <v>104188</v>
      </c>
      <c r="H24" s="13">
        <v>51464</v>
      </c>
      <c r="I24" s="13">
        <v>21070</v>
      </c>
      <c r="J24" s="13">
        <v>49143</v>
      </c>
      <c r="K24" s="11">
        <f t="shared" si="4"/>
        <v>657033</v>
      </c>
    </row>
    <row r="25" spans="1:12" ht="17.25" customHeight="1">
      <c r="A25" s="12" t="s">
        <v>28</v>
      </c>
      <c r="B25" s="13">
        <v>41815</v>
      </c>
      <c r="C25" s="13">
        <v>63542</v>
      </c>
      <c r="D25" s="13">
        <v>73715</v>
      </c>
      <c r="E25" s="13">
        <v>44168</v>
      </c>
      <c r="F25" s="13">
        <v>52707</v>
      </c>
      <c r="G25" s="13">
        <v>66680</v>
      </c>
      <c r="H25" s="13">
        <v>32937</v>
      </c>
      <c r="I25" s="13">
        <v>13485</v>
      </c>
      <c r="J25" s="13">
        <v>31452</v>
      </c>
      <c r="K25" s="11">
        <f t="shared" si="4"/>
        <v>420501</v>
      </c>
      <c r="L25" s="52"/>
    </row>
    <row r="26" spans="1:12" ht="17.25" customHeight="1">
      <c r="A26" s="12" t="s">
        <v>29</v>
      </c>
      <c r="B26" s="13">
        <v>23521</v>
      </c>
      <c r="C26" s="13">
        <v>35742</v>
      </c>
      <c r="D26" s="13">
        <v>41465</v>
      </c>
      <c r="E26" s="13">
        <v>24845</v>
      </c>
      <c r="F26" s="13">
        <v>29648</v>
      </c>
      <c r="G26" s="13">
        <v>37508</v>
      </c>
      <c r="H26" s="13">
        <v>18527</v>
      </c>
      <c r="I26" s="13">
        <v>7585</v>
      </c>
      <c r="J26" s="13">
        <v>17691</v>
      </c>
      <c r="K26" s="11">
        <f t="shared" si="4"/>
        <v>236532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9565</v>
      </c>
      <c r="I27" s="11">
        <v>0</v>
      </c>
      <c r="J27" s="11">
        <v>0</v>
      </c>
      <c r="K27" s="11">
        <f t="shared" si="4"/>
        <v>9565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3889.85</v>
      </c>
      <c r="I35" s="19">
        <v>0</v>
      </c>
      <c r="J35" s="19">
        <v>0</v>
      </c>
      <c r="K35" s="23">
        <f>SUM(B35:J35)</f>
        <v>3889.85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6360.08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39380.280000000006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1486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9201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1647979.1500000001</v>
      </c>
      <c r="C47" s="22">
        <f aca="true" t="shared" si="11" ref="C47:H47">+C48+C57</f>
        <v>2381511.24</v>
      </c>
      <c r="D47" s="22">
        <f t="shared" si="11"/>
        <v>2838507.83</v>
      </c>
      <c r="E47" s="22">
        <f t="shared" si="11"/>
        <v>1591764.06</v>
      </c>
      <c r="F47" s="22">
        <f t="shared" si="11"/>
        <v>2105347.74</v>
      </c>
      <c r="G47" s="22">
        <f t="shared" si="11"/>
        <v>3029153.4200000004</v>
      </c>
      <c r="H47" s="22">
        <f t="shared" si="11"/>
        <v>1587194.8900000001</v>
      </c>
      <c r="I47" s="22">
        <f>+I48+I57</f>
        <v>614485.32</v>
      </c>
      <c r="J47" s="22">
        <f>+J48+J57</f>
        <v>953588.99</v>
      </c>
      <c r="K47" s="22">
        <f>SUM(B47:J47)</f>
        <v>16749532.640000002</v>
      </c>
    </row>
    <row r="48" spans="1:11" ht="17.25" customHeight="1">
      <c r="A48" s="16" t="s">
        <v>115</v>
      </c>
      <c r="B48" s="23">
        <f>SUM(B49:B56)</f>
        <v>1630862.79</v>
      </c>
      <c r="C48" s="23">
        <f aca="true" t="shared" si="12" ref="C48:J48">SUM(C49:C56)</f>
        <v>2359899.06</v>
      </c>
      <c r="D48" s="23">
        <f t="shared" si="12"/>
        <v>2813677.47</v>
      </c>
      <c r="E48" s="23">
        <f t="shared" si="12"/>
        <v>1571223.19</v>
      </c>
      <c r="F48" s="23">
        <f t="shared" si="12"/>
        <v>2083702.05</v>
      </c>
      <c r="G48" s="23">
        <f t="shared" si="12"/>
        <v>3001707.0100000002</v>
      </c>
      <c r="H48" s="23">
        <f t="shared" si="12"/>
        <v>1568800.4300000002</v>
      </c>
      <c r="I48" s="23">
        <f t="shared" si="12"/>
        <v>614485.32</v>
      </c>
      <c r="J48" s="23">
        <f t="shared" si="12"/>
        <v>940700.49</v>
      </c>
      <c r="K48" s="23">
        <f aca="true" t="shared" si="13" ref="K48:K57">SUM(B48:J48)</f>
        <v>16585057.81</v>
      </c>
    </row>
    <row r="49" spans="1:11" ht="17.25" customHeight="1">
      <c r="A49" s="34" t="s">
        <v>46</v>
      </c>
      <c r="B49" s="23">
        <f aca="true" t="shared" si="14" ref="B49:H49">ROUND(B30*B7,2)</f>
        <v>1629805.31</v>
      </c>
      <c r="C49" s="23">
        <f t="shared" si="14"/>
        <v>2352824.44</v>
      </c>
      <c r="D49" s="23">
        <f t="shared" si="14"/>
        <v>2811563.31</v>
      </c>
      <c r="E49" s="23">
        <f t="shared" si="14"/>
        <v>1570332.24</v>
      </c>
      <c r="F49" s="23">
        <f t="shared" si="14"/>
        <v>2082000.34</v>
      </c>
      <c r="G49" s="23">
        <f t="shared" si="14"/>
        <v>2999251.24</v>
      </c>
      <c r="H49" s="23">
        <f t="shared" si="14"/>
        <v>1563863.46</v>
      </c>
      <c r="I49" s="23">
        <f>ROUND(I30*I7,2)</f>
        <v>613419.6</v>
      </c>
      <c r="J49" s="23">
        <f>ROUND(J30*J7,2)</f>
        <v>938483.45</v>
      </c>
      <c r="K49" s="23">
        <f t="shared" si="13"/>
        <v>16561543.389999999</v>
      </c>
    </row>
    <row r="50" spans="1:11" ht="17.25" customHeight="1">
      <c r="A50" s="34" t="s">
        <v>47</v>
      </c>
      <c r="B50" s="19">
        <v>0</v>
      </c>
      <c r="C50" s="23">
        <f>ROUND(C31*C7,2)</f>
        <v>5229.89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5229.89</v>
      </c>
    </row>
    <row r="51" spans="1:11" ht="17.25" customHeight="1">
      <c r="A51" s="67" t="s">
        <v>108</v>
      </c>
      <c r="B51" s="68">
        <f aca="true" t="shared" si="15" ref="B51:H51">ROUND(B32*B7,2)</f>
        <v>-3034.2</v>
      </c>
      <c r="C51" s="68">
        <f t="shared" si="15"/>
        <v>-3928.99</v>
      </c>
      <c r="D51" s="68">
        <f t="shared" si="15"/>
        <v>-4245.92</v>
      </c>
      <c r="E51" s="68">
        <f t="shared" si="15"/>
        <v>-2554.45</v>
      </c>
      <c r="F51" s="68">
        <f t="shared" si="15"/>
        <v>-3579.81</v>
      </c>
      <c r="G51" s="68">
        <f t="shared" si="15"/>
        <v>-4974.31</v>
      </c>
      <c r="H51" s="68">
        <f t="shared" si="15"/>
        <v>-2667.92</v>
      </c>
      <c r="I51" s="19">
        <v>0</v>
      </c>
      <c r="J51" s="19">
        <v>0</v>
      </c>
      <c r="K51" s="68">
        <f>SUM(B51:J51)</f>
        <v>-24985.600000000006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3889.85</v>
      </c>
      <c r="I53" s="31">
        <f>+I35</f>
        <v>0</v>
      </c>
      <c r="J53" s="31">
        <f>+J35</f>
        <v>0</v>
      </c>
      <c r="K53" s="23">
        <f t="shared" si="13"/>
        <v>3889.85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17116.36</v>
      </c>
      <c r="C57" s="36">
        <v>21612.18</v>
      </c>
      <c r="D57" s="36">
        <v>24830.36</v>
      </c>
      <c r="E57" s="36">
        <v>20540.87</v>
      </c>
      <c r="F57" s="36">
        <v>21645.69</v>
      </c>
      <c r="G57" s="36">
        <v>27446.41</v>
      </c>
      <c r="H57" s="36">
        <v>18394.46</v>
      </c>
      <c r="I57" s="19">
        <v>0</v>
      </c>
      <c r="J57" s="36">
        <v>12888.5</v>
      </c>
      <c r="K57" s="36">
        <f t="shared" si="13"/>
        <v>164474.83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68891.46000000002</v>
      </c>
      <c r="C61" s="35">
        <f t="shared" si="16"/>
        <v>-264243.77999999997</v>
      </c>
      <c r="D61" s="35">
        <f t="shared" si="16"/>
        <v>-271576.81</v>
      </c>
      <c r="E61" s="35">
        <f t="shared" si="16"/>
        <v>-360849.57</v>
      </c>
      <c r="F61" s="35">
        <f t="shared" si="16"/>
        <v>-316381.39</v>
      </c>
      <c r="G61" s="35">
        <f t="shared" si="16"/>
        <v>-354834.38</v>
      </c>
      <c r="H61" s="35">
        <f t="shared" si="16"/>
        <v>-217852.47</v>
      </c>
      <c r="I61" s="35">
        <f t="shared" si="16"/>
        <v>-98103.59</v>
      </c>
      <c r="J61" s="35">
        <f t="shared" si="16"/>
        <v>-99602.44</v>
      </c>
      <c r="K61" s="35">
        <f>SUM(B61:J61)</f>
        <v>-1914552.9699999997</v>
      </c>
    </row>
    <row r="62" spans="1:11" ht="18.75" customHeight="1">
      <c r="A62" s="16" t="s">
        <v>77</v>
      </c>
      <c r="B62" s="35">
        <f aca="true" t="shared" si="17" ref="B62:J62">B63+B64+B65+B66+B67+B68</f>
        <v>-281893.48</v>
      </c>
      <c r="C62" s="35">
        <f t="shared" si="17"/>
        <v>-243647.87</v>
      </c>
      <c r="D62" s="35">
        <f t="shared" si="17"/>
        <v>-251135.35</v>
      </c>
      <c r="E62" s="35">
        <f t="shared" si="17"/>
        <v>-334059.93</v>
      </c>
      <c r="F62" s="35">
        <f t="shared" si="17"/>
        <v>-297341.76</v>
      </c>
      <c r="G62" s="35">
        <f t="shared" si="17"/>
        <v>-326389.53</v>
      </c>
      <c r="H62" s="35">
        <f t="shared" si="17"/>
        <v>-203930</v>
      </c>
      <c r="I62" s="35">
        <f t="shared" si="17"/>
        <v>-38346</v>
      </c>
      <c r="J62" s="35">
        <f t="shared" si="17"/>
        <v>-72443</v>
      </c>
      <c r="K62" s="35">
        <f aca="true" t="shared" si="18" ref="K62:K98">SUM(B62:J62)</f>
        <v>-2049186.92</v>
      </c>
    </row>
    <row r="63" spans="1:11" ht="18.75" customHeight="1">
      <c r="A63" s="12" t="s">
        <v>78</v>
      </c>
      <c r="B63" s="35">
        <f>-ROUND(B9*$D$3,2)</f>
        <v>-162592.5</v>
      </c>
      <c r="C63" s="35">
        <f aca="true" t="shared" si="19" ref="C63:J63">-ROUND(C9*$D$3,2)</f>
        <v>-234563</v>
      </c>
      <c r="D63" s="35">
        <f t="shared" si="19"/>
        <v>-209835.5</v>
      </c>
      <c r="E63" s="35">
        <f t="shared" si="19"/>
        <v>-160660.5</v>
      </c>
      <c r="F63" s="35">
        <f t="shared" si="19"/>
        <v>-177180.5</v>
      </c>
      <c r="G63" s="35">
        <f t="shared" si="19"/>
        <v>-233219</v>
      </c>
      <c r="H63" s="35">
        <f t="shared" si="19"/>
        <v>-203840</v>
      </c>
      <c r="I63" s="35">
        <f t="shared" si="19"/>
        <v>-38346</v>
      </c>
      <c r="J63" s="35">
        <f t="shared" si="19"/>
        <v>-72443</v>
      </c>
      <c r="K63" s="35">
        <f t="shared" si="18"/>
        <v>-1492680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-1127</v>
      </c>
      <c r="C65" s="35">
        <v>-304.5</v>
      </c>
      <c r="D65" s="35">
        <v>-521.5</v>
      </c>
      <c r="E65" s="35">
        <v>-1361.5</v>
      </c>
      <c r="F65" s="35">
        <v>-679</v>
      </c>
      <c r="G65" s="35">
        <v>-437.5</v>
      </c>
      <c r="H65" s="19">
        <v>0</v>
      </c>
      <c r="I65" s="19">
        <v>0</v>
      </c>
      <c r="J65" s="19">
        <v>0</v>
      </c>
      <c r="K65" s="35">
        <f t="shared" si="18"/>
        <v>-4431</v>
      </c>
    </row>
    <row r="66" spans="1:11" ht="18.75" customHeight="1">
      <c r="A66" s="12" t="s">
        <v>109</v>
      </c>
      <c r="B66" s="19">
        <v>0</v>
      </c>
      <c r="C66" s="35">
        <v>-49</v>
      </c>
      <c r="D66" s="19">
        <v>0</v>
      </c>
      <c r="E66" s="35">
        <v>-24.5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35">
        <f t="shared" si="18"/>
        <v>-73.5</v>
      </c>
    </row>
    <row r="67" spans="1:11" ht="18.75" customHeight="1">
      <c r="A67" s="12" t="s">
        <v>55</v>
      </c>
      <c r="B67" s="47">
        <v>-118173.98</v>
      </c>
      <c r="C67" s="47">
        <v>-8731.37</v>
      </c>
      <c r="D67" s="47">
        <v>-40778.35</v>
      </c>
      <c r="E67" s="47">
        <v>-171968.43</v>
      </c>
      <c r="F67" s="47">
        <v>-119482.26</v>
      </c>
      <c r="G67" s="47">
        <v>-92733.03</v>
      </c>
      <c r="H67" s="47">
        <v>-90</v>
      </c>
      <c r="I67" s="19">
        <v>0</v>
      </c>
      <c r="J67" s="19">
        <v>0</v>
      </c>
      <c r="K67" s="35">
        <f t="shared" si="18"/>
        <v>-551957.42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-26789.64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-59757.59</v>
      </c>
      <c r="J69" s="35">
        <f t="shared" si="20"/>
        <v>-27159.440000000002</v>
      </c>
      <c r="K69" s="35">
        <f t="shared" si="18"/>
        <v>-230260.05000000002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-13211.64</v>
      </c>
      <c r="F93" s="19">
        <v>0</v>
      </c>
      <c r="G93" s="19">
        <v>0</v>
      </c>
      <c r="H93" s="19">
        <v>0</v>
      </c>
      <c r="I93" s="48">
        <v>-7742.52</v>
      </c>
      <c r="J93" s="48">
        <v>-17069.24</v>
      </c>
      <c r="K93" s="48">
        <f t="shared" si="18"/>
        <v>-38023.4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48">
        <v>364894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48">
        <f t="shared" si="18"/>
        <v>364894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1716870.61</v>
      </c>
      <c r="C101" s="24">
        <f t="shared" si="21"/>
        <v>2117267.46</v>
      </c>
      <c r="D101" s="24">
        <f t="shared" si="21"/>
        <v>2566931.02</v>
      </c>
      <c r="E101" s="24">
        <f t="shared" si="21"/>
        <v>1230914.4900000002</v>
      </c>
      <c r="F101" s="24">
        <f t="shared" si="21"/>
        <v>1788966.35</v>
      </c>
      <c r="G101" s="24">
        <f t="shared" si="21"/>
        <v>2674319.0400000005</v>
      </c>
      <c r="H101" s="24">
        <f t="shared" si="21"/>
        <v>1369342.4200000002</v>
      </c>
      <c r="I101" s="24">
        <f>+I102+I103</f>
        <v>516381.73</v>
      </c>
      <c r="J101" s="24">
        <f>+J102+J103</f>
        <v>853986.55</v>
      </c>
      <c r="K101" s="48">
        <f>SUM(B101:J101)</f>
        <v>14834979.670000002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1699754.25</v>
      </c>
      <c r="C102" s="24">
        <f t="shared" si="22"/>
        <v>2095655.28</v>
      </c>
      <c r="D102" s="24">
        <f t="shared" si="22"/>
        <v>2542100.66</v>
      </c>
      <c r="E102" s="24">
        <f t="shared" si="22"/>
        <v>1210373.62</v>
      </c>
      <c r="F102" s="24">
        <f t="shared" si="22"/>
        <v>1767320.6600000001</v>
      </c>
      <c r="G102" s="24">
        <f t="shared" si="22"/>
        <v>2646872.6300000004</v>
      </c>
      <c r="H102" s="24">
        <f t="shared" si="22"/>
        <v>1350947.9600000002</v>
      </c>
      <c r="I102" s="24">
        <f t="shared" si="22"/>
        <v>516381.73</v>
      </c>
      <c r="J102" s="24">
        <f t="shared" si="22"/>
        <v>841098.05</v>
      </c>
      <c r="K102" s="48">
        <f>SUM(B102:J102)</f>
        <v>14670504.840000004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17116.36</v>
      </c>
      <c r="C103" s="24">
        <f t="shared" si="23"/>
        <v>21612.18</v>
      </c>
      <c r="D103" s="24">
        <f t="shared" si="23"/>
        <v>24830.36</v>
      </c>
      <c r="E103" s="24">
        <f t="shared" si="23"/>
        <v>20540.87</v>
      </c>
      <c r="F103" s="24">
        <f t="shared" si="23"/>
        <v>21645.69</v>
      </c>
      <c r="G103" s="24">
        <f t="shared" si="23"/>
        <v>27446.41</v>
      </c>
      <c r="H103" s="24">
        <f t="shared" si="23"/>
        <v>18394.46</v>
      </c>
      <c r="I103" s="19">
        <f t="shared" si="23"/>
        <v>0</v>
      </c>
      <c r="J103" s="24">
        <f t="shared" si="23"/>
        <v>12888.5</v>
      </c>
      <c r="K103" s="48">
        <f>SUM(B103:J103)</f>
        <v>164474.83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14834979.690000001</v>
      </c>
      <c r="L109" s="54"/>
    </row>
    <row r="110" spans="1:11" ht="18.75" customHeight="1">
      <c r="A110" s="26" t="s">
        <v>73</v>
      </c>
      <c r="B110" s="27">
        <v>179556.17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179556.17</v>
      </c>
    </row>
    <row r="111" spans="1:11" ht="18.75" customHeight="1">
      <c r="A111" s="26" t="s">
        <v>74</v>
      </c>
      <c r="B111" s="27">
        <v>1537314.44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1537314.44</v>
      </c>
    </row>
    <row r="112" spans="1:11" ht="18.75" customHeight="1">
      <c r="A112" s="26" t="s">
        <v>75</v>
      </c>
      <c r="B112" s="40">
        <v>0</v>
      </c>
      <c r="C112" s="27">
        <f>+C101</f>
        <v>2117267.46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2117267.46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2566931.02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2566931.02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1230914.4900000002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1230914.4900000002</v>
      </c>
    </row>
    <row r="115" spans="1:11" ht="18.75" customHeight="1">
      <c r="A115" s="69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338331.62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338331.62</v>
      </c>
    </row>
    <row r="116" spans="1:11" ht="18.75" customHeight="1">
      <c r="A116" s="69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638532.76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638532.76</v>
      </c>
    </row>
    <row r="117" spans="1:11" ht="18.75" customHeight="1">
      <c r="A117" s="69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89621.29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89621.29</v>
      </c>
    </row>
    <row r="118" spans="1:11" ht="18.75" customHeight="1">
      <c r="A118" s="69" t="s">
        <v>119</v>
      </c>
      <c r="B118" s="71">
        <v>0</v>
      </c>
      <c r="C118" s="71">
        <v>0</v>
      </c>
      <c r="D118" s="71">
        <v>0</v>
      </c>
      <c r="E118" s="71">
        <v>0</v>
      </c>
      <c r="F118" s="72">
        <v>722480.69</v>
      </c>
      <c r="G118" s="71">
        <v>0</v>
      </c>
      <c r="H118" s="71">
        <v>0</v>
      </c>
      <c r="I118" s="71">
        <v>0</v>
      </c>
      <c r="J118" s="71">
        <v>0</v>
      </c>
      <c r="K118" s="72">
        <f t="shared" si="24"/>
        <v>722480.69</v>
      </c>
    </row>
    <row r="119" spans="1:11" ht="18.75" customHeight="1">
      <c r="A119" s="69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800950.82</v>
      </c>
      <c r="H119" s="40">
        <v>0</v>
      </c>
      <c r="I119" s="40">
        <v>0</v>
      </c>
      <c r="J119" s="40">
        <v>0</v>
      </c>
      <c r="K119" s="41">
        <f t="shared" si="24"/>
        <v>800950.82</v>
      </c>
    </row>
    <row r="120" spans="1:11" ht="18.75" customHeight="1">
      <c r="A120" s="69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61387.64</v>
      </c>
      <c r="H120" s="40">
        <v>0</v>
      </c>
      <c r="I120" s="40">
        <v>0</v>
      </c>
      <c r="J120" s="40">
        <v>0</v>
      </c>
      <c r="K120" s="41">
        <f t="shared" si="24"/>
        <v>61387.64</v>
      </c>
    </row>
    <row r="121" spans="1:11" ht="18.75" customHeight="1">
      <c r="A121" s="69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38581.38</v>
      </c>
      <c r="H121" s="40">
        <v>0</v>
      </c>
      <c r="I121" s="40">
        <v>0</v>
      </c>
      <c r="J121" s="40">
        <v>0</v>
      </c>
      <c r="K121" s="41">
        <f t="shared" si="24"/>
        <v>38581.38</v>
      </c>
    </row>
    <row r="122" spans="1:11" ht="18.75" customHeight="1">
      <c r="A122" s="69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358904.36</v>
      </c>
      <c r="H122" s="40">
        <v>0</v>
      </c>
      <c r="I122" s="40">
        <v>0</v>
      </c>
      <c r="J122" s="40">
        <v>0</v>
      </c>
      <c r="K122" s="41">
        <f t="shared" si="24"/>
        <v>358904.36</v>
      </c>
    </row>
    <row r="123" spans="1:11" ht="18.75" customHeight="1">
      <c r="A123" s="69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1414494.85</v>
      </c>
      <c r="H123" s="40">
        <v>0</v>
      </c>
      <c r="I123" s="40">
        <v>0</v>
      </c>
      <c r="J123" s="40">
        <v>0</v>
      </c>
      <c r="K123" s="41">
        <f t="shared" si="24"/>
        <v>1414494.85</v>
      </c>
    </row>
    <row r="124" spans="1:11" ht="18.75" customHeight="1">
      <c r="A124" s="69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505945.46</v>
      </c>
      <c r="I124" s="40">
        <v>0</v>
      </c>
      <c r="J124" s="40">
        <v>0</v>
      </c>
      <c r="K124" s="41">
        <f t="shared" si="24"/>
        <v>505945.46</v>
      </c>
    </row>
    <row r="125" spans="1:11" ht="18.75" customHeight="1">
      <c r="A125" s="69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863396.96</v>
      </c>
      <c r="I125" s="40">
        <v>0</v>
      </c>
      <c r="J125" s="40">
        <v>0</v>
      </c>
      <c r="K125" s="41">
        <f t="shared" si="24"/>
        <v>863396.96</v>
      </c>
    </row>
    <row r="126" spans="1:11" ht="18.75" customHeight="1">
      <c r="A126" s="69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516381.73</v>
      </c>
      <c r="J126" s="40">
        <v>0</v>
      </c>
      <c r="K126" s="41">
        <f t="shared" si="24"/>
        <v>516381.73</v>
      </c>
    </row>
    <row r="127" spans="1:11" ht="18.75" customHeight="1">
      <c r="A127" s="70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853986.55</v>
      </c>
      <c r="K127" s="44">
        <f t="shared" si="24"/>
        <v>853986.55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82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2015-12-15T17:25:11Z</dcterms:modified>
  <cp:category/>
  <cp:version/>
  <cp:contentType/>
  <cp:contentStatus/>
</cp:coreProperties>
</file>