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<sst xmlns="http://schemas.openxmlformats.org/spreadsheetml/2006/main" count="131" uniqueCount="131">
  <si>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</si>
  <si>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</si>
  <si>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</si>
  <si>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</si>
  <si>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</si>
  <si>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</si>
  <si>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</si>
  <si>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</si>
  <si>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</si>
  <si>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</si>
  <si>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</si>
  <si>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</si>
  <si>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</si>
  <si>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</si>
  <si>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</si>
  <si>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</si>
  <si>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</si>
  <si>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</si>
  <si>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</si>
  <si>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</si>
  <si>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</si>
  <si>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</si>
  <si>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</si>
  <si>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</si>
  <si>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</si>
  <si>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</si>
  <si>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</si>
  <si>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</si>
  <si>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</si>
  <si>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</si>
  <si>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</si>
  <si>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</si>
  <si>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</si>
  <si>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</si>
  <si>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</si>
  <si>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</si>
  <si>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</si>
  <si>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</si>
  <si>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</si>
  <si>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</si>
  <si>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</si>
  <si>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</si>
  <si>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</si>
  <si>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</si>
  <si>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</si>
  <si>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</si>
  <si>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</si>
  <si>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</si>
  <si>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</si>
  <si>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</si>
  <si>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</si>
  <si>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</si>
  <si>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</si>
  <si>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</si>
  <si>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</si>
  <si>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</si>
  <si>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</si>
  <si>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</si>
  <si>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</si>
  <si>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</si>
  <si>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</si>
  <si>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</si>
  <si>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</si>
  <si>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</si>
  <si>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</si>
  <si>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</si>
  <si>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</si>
  <si>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</si>
  <si>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</si>
  <si>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</si>
  <si>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</si>
  <si>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</si>
  <si>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</si>
  <si>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</si>
  <si>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</si>
  <si>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</si>
  <si>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</si>
  <si>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</si>
  <si>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</si>
  <si>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</si>
  <si>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</si>
  <si>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</si>
  <si>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</si>
  <si>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</si>
  <si>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</si>
  <si>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</si>
  <si>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</si>
  <si>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</si>
  <si>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</si>
  <si>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</si>
  <si>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</si>
  <si>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</si>
  <si>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</si>
  <si>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</si>
  <si>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</si>
  <si>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</si>
  <si>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</si>
  <si>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</si>
  <si>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</si>
  <si>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</si>
  <si>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</si>
  <si>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</si>
  <si>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</si>
  <si>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</si>
  <si>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</si>
  <si>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</si>
  <si>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</si>
  <si>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</si>
  <si>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</si>
  <si>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</si>
  <si>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</si>
  <si>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</si>
  <si>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</si>
  <si>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</si>
  <si>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</si>
  <si>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</si>
  <si>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</si>
  <si>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</si>
  <si>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</si>
  <si>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</si>
  <si>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</si>
  <si>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</si>
  <si>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</si>
  <si>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</si>
  <si>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</si>
  <si>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</si>
  <si>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</si>
  <si>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</si>
  <si>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</si>
  <si>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</si>
  <si>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11/12/15 - VENCIMENTO 18/12/15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</si>
</sst>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618937</v>
      </c>
      <c r="C7" s="9">
        <f t="shared" si="0"/>
        <v>785277</v>
      </c>
      <c r="D7" s="9">
        <f t="shared" si="0"/>
        <v>845426</v>
      </c>
      <c r="E7" s="9">
        <f t="shared" si="0"/>
        <v>541010</v>
      </c>
      <c r="F7" s="9">
        <f t="shared" si="0"/>
        <v>747174</v>
      </c>
      <c r="G7" s="9">
        <f t="shared" si="0"/>
        <v>1248017</v>
      </c>
      <c r="H7" s="9">
        <f t="shared" si="0"/>
        <v>566141</v>
      </c>
      <c r="I7" s="9">
        <f t="shared" si="0"/>
        <v>125340</v>
      </c>
      <c r="J7" s="9">
        <f t="shared" si="0"/>
        <v>328101</v>
      </c>
      <c r="K7" s="9">
        <f t="shared" si="0"/>
        <v>5805423</v>
      </c>
      <c r="L7" s="52"/>
    </row>
    <row r="8" spans="1:11" ht="17.25" customHeight="1">
      <c r="A8" s="10" t="s">
        <v>101</v>
      </c>
      <c r="B8" s="11">
        <f>B9+B12+B16</f>
        <v>374005</v>
      </c>
      <c r="C8" s="11">
        <f aca="true" t="shared" si="1" ref="C8:J8">C9+C12+C16</f>
        <v>487126</v>
      </c>
      <c r="D8" s="11">
        <f t="shared" si="1"/>
        <v>493523</v>
      </c>
      <c r="E8" s="11">
        <f t="shared" si="1"/>
        <v>330422</v>
      </c>
      <c r="F8" s="11">
        <f t="shared" si="1"/>
        <v>438905</v>
      </c>
      <c r="G8" s="11">
        <f t="shared" si="1"/>
        <v>717540</v>
      </c>
      <c r="H8" s="11">
        <f t="shared" si="1"/>
        <v>357914</v>
      </c>
      <c r="I8" s="11">
        <f t="shared" si="1"/>
        <v>69315</v>
      </c>
      <c r="J8" s="11">
        <f t="shared" si="1"/>
        <v>192242</v>
      </c>
      <c r="K8" s="11">
        <f>SUM(B8:J8)</f>
        <v>3460992</v>
      </c>
    </row>
    <row r="9" spans="1:11" ht="17.25" customHeight="1">
      <c r="A9" s="15" t="s">
        <v>17</v>
      </c>
      <c r="B9" s="13">
        <f>+B10+B11</f>
        <v>48705</v>
      </c>
      <c r="C9" s="13">
        <f aca="true" t="shared" si="2" ref="C9:J9">+C10+C11</f>
        <v>69794</v>
      </c>
      <c r="D9" s="13">
        <f t="shared" si="2"/>
        <v>63673</v>
      </c>
      <c r="E9" s="13">
        <f t="shared" si="2"/>
        <v>47111</v>
      </c>
      <c r="F9" s="13">
        <f t="shared" si="2"/>
        <v>52139</v>
      </c>
      <c r="G9" s="13">
        <f t="shared" si="2"/>
        <v>68639</v>
      </c>
      <c r="H9" s="13">
        <f t="shared" si="2"/>
        <v>59303</v>
      </c>
      <c r="I9" s="13">
        <f t="shared" si="2"/>
        <v>11415</v>
      </c>
      <c r="J9" s="13">
        <f t="shared" si="2"/>
        <v>21841</v>
      </c>
      <c r="K9" s="11">
        <f>SUM(B9:J9)</f>
        <v>442620</v>
      </c>
    </row>
    <row r="10" spans="1:11" ht="17.25" customHeight="1">
      <c r="A10" s="29" t="s">
        <v>18</v>
      </c>
      <c r="B10" s="13">
        <v>48705</v>
      </c>
      <c r="C10" s="13">
        <v>69794</v>
      </c>
      <c r="D10" s="13">
        <v>63673</v>
      </c>
      <c r="E10" s="13">
        <v>47111</v>
      </c>
      <c r="F10" s="13">
        <v>52139</v>
      </c>
      <c r="G10" s="13">
        <v>68639</v>
      </c>
      <c r="H10" s="13">
        <v>59303</v>
      </c>
      <c r="I10" s="13">
        <v>11415</v>
      </c>
      <c r="J10" s="13">
        <v>21841</v>
      </c>
      <c r="K10" s="11">
        <f>SUM(B10:J10)</f>
        <v>442620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252304</v>
      </c>
      <c r="C12" s="17">
        <f t="shared" si="3"/>
        <v>327644</v>
      </c>
      <c r="D12" s="17">
        <f t="shared" si="3"/>
        <v>337756</v>
      </c>
      <c r="E12" s="17">
        <f t="shared" si="3"/>
        <v>227644</v>
      </c>
      <c r="F12" s="17">
        <f t="shared" si="3"/>
        <v>302882</v>
      </c>
      <c r="G12" s="17">
        <f t="shared" si="3"/>
        <v>516745</v>
      </c>
      <c r="H12" s="17">
        <f t="shared" si="3"/>
        <v>242606</v>
      </c>
      <c r="I12" s="17">
        <f t="shared" si="3"/>
        <v>45526</v>
      </c>
      <c r="J12" s="17">
        <f t="shared" si="3"/>
        <v>131595</v>
      </c>
      <c r="K12" s="11">
        <f aca="true" t="shared" si="4" ref="K12:K27">SUM(B12:J12)</f>
        <v>2384702</v>
      </c>
    </row>
    <row r="13" spans="1:13" ht="17.25" customHeight="1">
      <c r="A13" s="14" t="s">
        <v>20</v>
      </c>
      <c r="B13" s="13">
        <v>121318</v>
      </c>
      <c r="C13" s="13">
        <v>167013</v>
      </c>
      <c r="D13" s="13">
        <v>179390</v>
      </c>
      <c r="E13" s="13">
        <v>116430</v>
      </c>
      <c r="F13" s="13">
        <v>153276</v>
      </c>
      <c r="G13" s="13">
        <v>247223</v>
      </c>
      <c r="H13" s="13">
        <v>112146</v>
      </c>
      <c r="I13" s="13">
        <v>25533</v>
      </c>
      <c r="J13" s="13">
        <v>70033</v>
      </c>
      <c r="K13" s="11">
        <f t="shared" si="4"/>
        <v>1192362</v>
      </c>
      <c r="L13" s="52"/>
      <c r="M13" s="53"/>
    </row>
    <row r="14" spans="1:12" ht="17.25" customHeight="1">
      <c r="A14" s="14" t="s">
        <v>21</v>
      </c>
      <c r="B14" s="13">
        <v>119531</v>
      </c>
      <c r="C14" s="13">
        <v>144222</v>
      </c>
      <c r="D14" s="13">
        <v>144945</v>
      </c>
      <c r="E14" s="13">
        <v>100890</v>
      </c>
      <c r="F14" s="13">
        <v>137759</v>
      </c>
      <c r="G14" s="13">
        <v>251447</v>
      </c>
      <c r="H14" s="13">
        <v>115286</v>
      </c>
      <c r="I14" s="13">
        <v>17540</v>
      </c>
      <c r="J14" s="13">
        <v>57294</v>
      </c>
      <c r="K14" s="11">
        <f t="shared" si="4"/>
        <v>1088914</v>
      </c>
      <c r="L14" s="52"/>
    </row>
    <row r="15" spans="1:11" ht="17.25" customHeight="1">
      <c r="A15" s="14" t="s">
        <v>22</v>
      </c>
      <c r="B15" s="13">
        <v>11455</v>
      </c>
      <c r="C15" s="13">
        <v>16409</v>
      </c>
      <c r="D15" s="13">
        <v>13421</v>
      </c>
      <c r="E15" s="13">
        <v>10324</v>
      </c>
      <c r="F15" s="13">
        <v>11847</v>
      </c>
      <c r="G15" s="13">
        <v>18075</v>
      </c>
      <c r="H15" s="13">
        <v>15174</v>
      </c>
      <c r="I15" s="13">
        <v>2453</v>
      </c>
      <c r="J15" s="13">
        <v>4268</v>
      </c>
      <c r="K15" s="11">
        <f t="shared" si="4"/>
        <v>103426</v>
      </c>
    </row>
    <row r="16" spans="1:11" ht="17.25" customHeight="1">
      <c r="A16" s="15" t="s">
        <v>97</v>
      </c>
      <c r="B16" s="13">
        <f>B17+B18+B19</f>
        <v>72996</v>
      </c>
      <c r="C16" s="13">
        <f aca="true" t="shared" si="5" ref="C16:J16">C17+C18+C19</f>
        <v>89688</v>
      </c>
      <c r="D16" s="13">
        <f t="shared" si="5"/>
        <v>92094</v>
      </c>
      <c r="E16" s="13">
        <f t="shared" si="5"/>
        <v>55667</v>
      </c>
      <c r="F16" s="13">
        <f t="shared" si="5"/>
        <v>83884</v>
      </c>
      <c r="G16" s="13">
        <f t="shared" si="5"/>
        <v>132156</v>
      </c>
      <c r="H16" s="13">
        <f t="shared" si="5"/>
        <v>56005</v>
      </c>
      <c r="I16" s="13">
        <f t="shared" si="5"/>
        <v>12374</v>
      </c>
      <c r="J16" s="13">
        <f t="shared" si="5"/>
        <v>38806</v>
      </c>
      <c r="K16" s="11">
        <f t="shared" si="4"/>
        <v>633670</v>
      </c>
    </row>
    <row r="17" spans="1:11" ht="17.25" customHeight="1">
      <c r="A17" s="14" t="s">
        <v>98</v>
      </c>
      <c r="B17" s="13">
        <v>12293</v>
      </c>
      <c r="C17" s="13">
        <v>16207</v>
      </c>
      <c r="D17" s="13">
        <v>15610</v>
      </c>
      <c r="E17" s="13">
        <v>10403</v>
      </c>
      <c r="F17" s="13">
        <v>16003</v>
      </c>
      <c r="G17" s="13">
        <v>26344</v>
      </c>
      <c r="H17" s="13">
        <v>11389</v>
      </c>
      <c r="I17" s="13">
        <v>2635</v>
      </c>
      <c r="J17" s="13">
        <v>5989</v>
      </c>
      <c r="K17" s="11">
        <f t="shared" si="4"/>
        <v>116873</v>
      </c>
    </row>
    <row r="18" spans="1:11" ht="17.25" customHeight="1">
      <c r="A18" s="14" t="s">
        <v>99</v>
      </c>
      <c r="B18" s="13">
        <v>4463</v>
      </c>
      <c r="C18" s="13">
        <v>4426</v>
      </c>
      <c r="D18" s="13">
        <v>6562</v>
      </c>
      <c r="E18" s="13">
        <v>4099</v>
      </c>
      <c r="F18" s="13">
        <v>6951</v>
      </c>
      <c r="G18" s="13">
        <v>12364</v>
      </c>
      <c r="H18" s="13">
        <v>3410</v>
      </c>
      <c r="I18" s="13">
        <v>757</v>
      </c>
      <c r="J18" s="13">
        <v>3001</v>
      </c>
      <c r="K18" s="11">
        <f t="shared" si="4"/>
        <v>46033</v>
      </c>
    </row>
    <row r="19" spans="1:11" ht="17.25" customHeight="1">
      <c r="A19" s="14" t="s">
        <v>100</v>
      </c>
      <c r="B19" s="13">
        <v>56240</v>
      </c>
      <c r="C19" s="13">
        <v>69055</v>
      </c>
      <c r="D19" s="13">
        <v>69922</v>
      </c>
      <c r="E19" s="13">
        <v>41165</v>
      </c>
      <c r="F19" s="13">
        <v>60930</v>
      </c>
      <c r="G19" s="13">
        <v>93448</v>
      </c>
      <c r="H19" s="13">
        <v>41206</v>
      </c>
      <c r="I19" s="13">
        <v>8982</v>
      </c>
      <c r="J19" s="13">
        <v>29816</v>
      </c>
      <c r="K19" s="11">
        <f t="shared" si="4"/>
        <v>470764</v>
      </c>
    </row>
    <row r="20" spans="1:11" ht="17.25" customHeight="1">
      <c r="A20" s="16" t="s">
        <v>23</v>
      </c>
      <c r="B20" s="11">
        <f>+B21+B22+B23</f>
        <v>182184</v>
      </c>
      <c r="C20" s="11">
        <f aca="true" t="shared" si="6" ref="C20:J20">+C21+C22+C23</f>
        <v>202797</v>
      </c>
      <c r="D20" s="11">
        <f t="shared" si="6"/>
        <v>240049</v>
      </c>
      <c r="E20" s="11">
        <f t="shared" si="6"/>
        <v>145083</v>
      </c>
      <c r="F20" s="11">
        <f t="shared" si="6"/>
        <v>230207</v>
      </c>
      <c r="G20" s="11">
        <f t="shared" si="6"/>
        <v>430675</v>
      </c>
      <c r="H20" s="11">
        <f t="shared" si="6"/>
        <v>150060</v>
      </c>
      <c r="I20" s="11">
        <f t="shared" si="6"/>
        <v>35987</v>
      </c>
      <c r="J20" s="11">
        <f t="shared" si="6"/>
        <v>89409</v>
      </c>
      <c r="K20" s="11">
        <f t="shared" si="4"/>
        <v>1706451</v>
      </c>
    </row>
    <row r="21" spans="1:12" ht="17.25" customHeight="1">
      <c r="A21" s="12" t="s">
        <v>24</v>
      </c>
      <c r="B21" s="13">
        <v>97833</v>
      </c>
      <c r="C21" s="13">
        <v>118414</v>
      </c>
      <c r="D21" s="13">
        <v>142182</v>
      </c>
      <c r="E21" s="13">
        <v>84098</v>
      </c>
      <c r="F21" s="13">
        <v>131311</v>
      </c>
      <c r="G21" s="13">
        <v>226408</v>
      </c>
      <c r="H21" s="13">
        <v>83610</v>
      </c>
      <c r="I21" s="13">
        <v>22354</v>
      </c>
      <c r="J21" s="13">
        <v>52727</v>
      </c>
      <c r="K21" s="11">
        <f t="shared" si="4"/>
        <v>958937</v>
      </c>
      <c r="L21" s="52"/>
    </row>
    <row r="22" spans="1:12" ht="17.25" customHeight="1">
      <c r="A22" s="12" t="s">
        <v>25</v>
      </c>
      <c r="B22" s="13">
        <v>78113</v>
      </c>
      <c r="C22" s="13">
        <v>77118</v>
      </c>
      <c r="D22" s="13">
        <v>90504</v>
      </c>
      <c r="E22" s="13">
        <v>56515</v>
      </c>
      <c r="F22" s="13">
        <v>92490</v>
      </c>
      <c r="G22" s="13">
        <v>193057</v>
      </c>
      <c r="H22" s="13">
        <v>60010</v>
      </c>
      <c r="I22" s="13">
        <v>12354</v>
      </c>
      <c r="J22" s="13">
        <v>34320</v>
      </c>
      <c r="K22" s="11">
        <f t="shared" si="4"/>
        <v>694481</v>
      </c>
      <c r="L22" s="52"/>
    </row>
    <row r="23" spans="1:11" ht="17.25" customHeight="1">
      <c r="A23" s="12" t="s">
        <v>26</v>
      </c>
      <c r="B23" s="13">
        <v>6238</v>
      </c>
      <c r="C23" s="13">
        <v>7265</v>
      </c>
      <c r="D23" s="13">
        <v>7363</v>
      </c>
      <c r="E23" s="13">
        <v>4470</v>
      </c>
      <c r="F23" s="13">
        <v>6406</v>
      </c>
      <c r="G23" s="13">
        <v>11210</v>
      </c>
      <c r="H23" s="13">
        <v>6440</v>
      </c>
      <c r="I23" s="13">
        <v>1279</v>
      </c>
      <c r="J23" s="13">
        <v>2362</v>
      </c>
      <c r="K23" s="11">
        <f t="shared" si="4"/>
        <v>53033</v>
      </c>
    </row>
    <row r="24" spans="1:11" ht="17.25" customHeight="1">
      <c r="A24" s="16" t="s">
        <v>27</v>
      </c>
      <c r="B24" s="13">
        <v>62748</v>
      </c>
      <c r="C24" s="13">
        <v>95354</v>
      </c>
      <c r="D24" s="13">
        <v>111854</v>
      </c>
      <c r="E24" s="13">
        <v>65505</v>
      </c>
      <c r="F24" s="13">
        <v>78062</v>
      </c>
      <c r="G24" s="13">
        <v>99802</v>
      </c>
      <c r="H24" s="13">
        <v>49314</v>
      </c>
      <c r="I24" s="13">
        <v>20038</v>
      </c>
      <c r="J24" s="13">
        <v>46450</v>
      </c>
      <c r="K24" s="11">
        <f t="shared" si="4"/>
        <v>629127</v>
      </c>
    </row>
    <row r="25" spans="1:12" ht="17.25" customHeight="1">
      <c r="A25" s="12" t="s">
        <v>28</v>
      </c>
      <c r="B25" s="13">
        <v>40159</v>
      </c>
      <c r="C25" s="13">
        <v>61027</v>
      </c>
      <c r="D25" s="13">
        <v>71587</v>
      </c>
      <c r="E25" s="13">
        <v>41923</v>
      </c>
      <c r="F25" s="13">
        <v>49960</v>
      </c>
      <c r="G25" s="13">
        <v>63873</v>
      </c>
      <c r="H25" s="13">
        <v>31561</v>
      </c>
      <c r="I25" s="13">
        <v>12824</v>
      </c>
      <c r="J25" s="13">
        <v>29728</v>
      </c>
      <c r="K25" s="11">
        <f t="shared" si="4"/>
        <v>402642</v>
      </c>
      <c r="L25" s="52"/>
    </row>
    <row r="26" spans="1:12" ht="17.25" customHeight="1">
      <c r="A26" s="12" t="s">
        <v>29</v>
      </c>
      <c r="B26" s="13">
        <v>22589</v>
      </c>
      <c r="C26" s="13">
        <v>34327</v>
      </c>
      <c r="D26" s="13">
        <v>40267</v>
      </c>
      <c r="E26" s="13">
        <v>23582</v>
      </c>
      <c r="F26" s="13">
        <v>28102</v>
      </c>
      <c r="G26" s="13">
        <v>35929</v>
      </c>
      <c r="H26" s="13">
        <v>17753</v>
      </c>
      <c r="I26" s="13">
        <v>7214</v>
      </c>
      <c r="J26" s="13">
        <v>16722</v>
      </c>
      <c r="K26" s="11">
        <f t="shared" si="4"/>
        <v>226485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8853</v>
      </c>
      <c r="I27" s="11">
        <v>0</v>
      </c>
      <c r="J27" s="11">
        <v>0</v>
      </c>
      <c r="K27" s="11">
        <f t="shared" si="4"/>
        <v>8853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5809.69</v>
      </c>
      <c r="I35" s="19">
        <v>0</v>
      </c>
      <c r="J35" s="19">
        <v>0</v>
      </c>
      <c r="K35" s="23">
        <f>SUM(B35:J35)</f>
        <v>5809.69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1614042.4100000001</v>
      </c>
      <c r="C47" s="22">
        <f aca="true" t="shared" si="11" ref="C47:H47">+C48+C57</f>
        <v>2332898.2300000004</v>
      </c>
      <c r="D47" s="22">
        <f t="shared" si="11"/>
        <v>2826084.25</v>
      </c>
      <c r="E47" s="22">
        <f t="shared" si="11"/>
        <v>1544884.16</v>
      </c>
      <c r="F47" s="22">
        <f t="shared" si="11"/>
        <v>2065815.6199999999</v>
      </c>
      <c r="G47" s="22">
        <f t="shared" si="11"/>
        <v>2964721.2</v>
      </c>
      <c r="H47" s="22">
        <f t="shared" si="11"/>
        <v>1551857.53</v>
      </c>
      <c r="I47" s="22">
        <f>+I48+I57</f>
        <v>600053.0499999999</v>
      </c>
      <c r="J47" s="22">
        <f>+J48+J57</f>
        <v>945599.98</v>
      </c>
      <c r="K47" s="22">
        <f>SUM(B47:J47)</f>
        <v>16445956.430000002</v>
      </c>
    </row>
    <row r="48" spans="1:11" ht="17.25" customHeight="1">
      <c r="A48" s="16" t="s">
        <v>115</v>
      </c>
      <c r="B48" s="23">
        <f>SUM(B49:B56)</f>
        <v>1596926.05</v>
      </c>
      <c r="C48" s="23">
        <f aca="true" t="shared" si="12" ref="C48:J48">SUM(C49:C56)</f>
        <v>2311286.0500000003</v>
      </c>
      <c r="D48" s="23">
        <f t="shared" si="12"/>
        <v>2801253.89</v>
      </c>
      <c r="E48" s="23">
        <f t="shared" si="12"/>
        <v>1524343.2899999998</v>
      </c>
      <c r="F48" s="23">
        <f t="shared" si="12"/>
        <v>2044169.93</v>
      </c>
      <c r="G48" s="23">
        <f t="shared" si="12"/>
        <v>2937274.79</v>
      </c>
      <c r="H48" s="23">
        <f t="shared" si="12"/>
        <v>1533463.07</v>
      </c>
      <c r="I48" s="23">
        <f t="shared" si="12"/>
        <v>600053.0499999999</v>
      </c>
      <c r="J48" s="23">
        <f t="shared" si="12"/>
        <v>932711.48</v>
      </c>
      <c r="K48" s="23">
        <f aca="true" t="shared" si="13" ref="K48:K57">SUM(B48:J48)</f>
        <v>16281481.600000001</v>
      </c>
    </row>
    <row r="49" spans="1:11" ht="17.25" customHeight="1">
      <c r="A49" s="34" t="s">
        <v>46</v>
      </c>
      <c r="B49" s="23">
        <f aca="true" t="shared" si="14" ref="B49:H49">ROUND(B30*B7,2)</f>
        <v>1595805.27</v>
      </c>
      <c r="C49" s="23">
        <f t="shared" si="14"/>
        <v>2304238.3</v>
      </c>
      <c r="D49" s="23">
        <f t="shared" si="14"/>
        <v>2799120.94</v>
      </c>
      <c r="E49" s="23">
        <f t="shared" si="14"/>
        <v>1523375.96</v>
      </c>
      <c r="F49" s="23">
        <f t="shared" si="14"/>
        <v>2042400.13</v>
      </c>
      <c r="G49" s="23">
        <f t="shared" si="14"/>
        <v>2934711.98</v>
      </c>
      <c r="H49" s="23">
        <f t="shared" si="14"/>
        <v>1526542.59</v>
      </c>
      <c r="I49" s="23">
        <f>ROUND(I30*I7,2)</f>
        <v>598987.33</v>
      </c>
      <c r="J49" s="23">
        <f>ROUND(J30*J7,2)</f>
        <v>930494.44</v>
      </c>
      <c r="K49" s="23">
        <f t="shared" si="13"/>
        <v>16255676.94</v>
      </c>
    </row>
    <row r="50" spans="1:11" ht="17.25" customHeight="1">
      <c r="A50" s="34" t="s">
        <v>47</v>
      </c>
      <c r="B50" s="19">
        <v>0</v>
      </c>
      <c r="C50" s="23">
        <f>ROUND(C31*C7,2)</f>
        <v>5121.89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5121.89</v>
      </c>
    </row>
    <row r="51" spans="1:11" ht="17.25" customHeight="1">
      <c r="A51" s="68" t="s">
        <v>108</v>
      </c>
      <c r="B51" s="69">
        <f aca="true" t="shared" si="15" ref="B51:H51">ROUND(B32*B7,2)</f>
        <v>-2970.9</v>
      </c>
      <c r="C51" s="69">
        <f t="shared" si="15"/>
        <v>-3847.86</v>
      </c>
      <c r="D51" s="69">
        <f t="shared" si="15"/>
        <v>-4227.13</v>
      </c>
      <c r="E51" s="69">
        <f t="shared" si="15"/>
        <v>-2478.07</v>
      </c>
      <c r="F51" s="69">
        <f t="shared" si="15"/>
        <v>-3511.72</v>
      </c>
      <c r="G51" s="69">
        <f t="shared" si="15"/>
        <v>-4867.27</v>
      </c>
      <c r="H51" s="69">
        <f t="shared" si="15"/>
        <v>-2604.25</v>
      </c>
      <c r="I51" s="19">
        <v>0</v>
      </c>
      <c r="J51" s="19">
        <v>0</v>
      </c>
      <c r="K51" s="69">
        <f>SUM(B51:J51)</f>
        <v>-24507.2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5809.69</v>
      </c>
      <c r="I53" s="31">
        <f>+I35</f>
        <v>0</v>
      </c>
      <c r="J53" s="31">
        <f>+J35</f>
        <v>0</v>
      </c>
      <c r="K53" s="23">
        <f t="shared" si="13"/>
        <v>5809.69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17116.36</v>
      </c>
      <c r="C57" s="36">
        <v>21612.18</v>
      </c>
      <c r="D57" s="36">
        <v>24830.36</v>
      </c>
      <c r="E57" s="36">
        <v>20540.87</v>
      </c>
      <c r="F57" s="36">
        <v>21645.69</v>
      </c>
      <c r="G57" s="36">
        <v>27446.41</v>
      </c>
      <c r="H57" s="36">
        <v>18394.46</v>
      </c>
      <c r="I57" s="19">
        <v>0</v>
      </c>
      <c r="J57" s="36">
        <v>12888.5</v>
      </c>
      <c r="K57" s="36">
        <f t="shared" si="13"/>
        <v>164474.83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-325379.23</v>
      </c>
      <c r="C61" s="35">
        <f t="shared" si="16"/>
        <v>-279626.35</v>
      </c>
      <c r="D61" s="35">
        <f t="shared" si="16"/>
        <v>-375714.12</v>
      </c>
      <c r="E61" s="35">
        <f t="shared" si="16"/>
        <v>-364734.44</v>
      </c>
      <c r="F61" s="35">
        <f t="shared" si="16"/>
        <v>-339271.99</v>
      </c>
      <c r="G61" s="35">
        <f t="shared" si="16"/>
        <v>-380778.41</v>
      </c>
      <c r="H61" s="35">
        <f t="shared" si="16"/>
        <v>-245342.97</v>
      </c>
      <c r="I61" s="35">
        <f t="shared" si="16"/>
        <v>-99528.23999999999</v>
      </c>
      <c r="J61" s="35">
        <f t="shared" si="16"/>
        <v>-107345.37</v>
      </c>
      <c r="K61" s="35">
        <f>SUM(B61:J61)</f>
        <v>-2517721.12</v>
      </c>
    </row>
    <row r="62" spans="1:11" ht="18.75" customHeight="1">
      <c r="A62" s="16" t="s">
        <v>77</v>
      </c>
      <c r="B62" s="35">
        <f aca="true" t="shared" si="17" ref="B62:J62">B63+B64+B65+B66+B67+B68</f>
        <v>-301087.57</v>
      </c>
      <c r="C62" s="35">
        <f t="shared" si="17"/>
        <v>-251793.93</v>
      </c>
      <c r="D62" s="35">
        <f t="shared" si="17"/>
        <v>-254064.37</v>
      </c>
      <c r="E62" s="35">
        <f t="shared" si="17"/>
        <v>-308549.02</v>
      </c>
      <c r="F62" s="35">
        <f t="shared" si="17"/>
        <v>-288758.93</v>
      </c>
      <c r="G62" s="35">
        <f t="shared" si="17"/>
        <v>-320619.1</v>
      </c>
      <c r="H62" s="35">
        <f t="shared" si="17"/>
        <v>-207580.5</v>
      </c>
      <c r="I62" s="35">
        <f t="shared" si="17"/>
        <v>-39952.5</v>
      </c>
      <c r="J62" s="35">
        <f t="shared" si="17"/>
        <v>-76443.5</v>
      </c>
      <c r="K62" s="35">
        <f aca="true" t="shared" si="18" ref="K62:K98">SUM(B62:J62)</f>
        <v>-2048849.42</v>
      </c>
    </row>
    <row r="63" spans="1:11" ht="18.75" customHeight="1">
      <c r="A63" s="12" t="s">
        <v>78</v>
      </c>
      <c r="B63" s="35">
        <f>-ROUND(B9*$D$3,2)</f>
        <v>-170467.5</v>
      </c>
      <c r="C63" s="35">
        <f aca="true" t="shared" si="19" ref="C63:J63">-ROUND(C9*$D$3,2)</f>
        <v>-244279</v>
      </c>
      <c r="D63" s="35">
        <f t="shared" si="19"/>
        <v>-222855.5</v>
      </c>
      <c r="E63" s="35">
        <f t="shared" si="19"/>
        <v>-164888.5</v>
      </c>
      <c r="F63" s="35">
        <f t="shared" si="19"/>
        <v>-182486.5</v>
      </c>
      <c r="G63" s="35">
        <f t="shared" si="19"/>
        <v>-240236.5</v>
      </c>
      <c r="H63" s="35">
        <f t="shared" si="19"/>
        <v>-207560.5</v>
      </c>
      <c r="I63" s="35">
        <f t="shared" si="19"/>
        <v>-39952.5</v>
      </c>
      <c r="J63" s="35">
        <f t="shared" si="19"/>
        <v>-76443.5</v>
      </c>
      <c r="K63" s="35">
        <f t="shared" si="18"/>
        <v>-1549170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-997.5</v>
      </c>
      <c r="C65" s="35">
        <v>-287</v>
      </c>
      <c r="D65" s="35">
        <v>-416.5</v>
      </c>
      <c r="E65" s="35">
        <v>-1074.5</v>
      </c>
      <c r="F65" s="35">
        <v>-581</v>
      </c>
      <c r="G65" s="35">
        <v>-392</v>
      </c>
      <c r="H65" s="19">
        <v>0</v>
      </c>
      <c r="I65" s="19">
        <v>0</v>
      </c>
      <c r="J65" s="19">
        <v>0</v>
      </c>
      <c r="K65" s="35">
        <f t="shared" si="18"/>
        <v>-3748.5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35">
        <v>-73.5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35">
        <f t="shared" si="18"/>
        <v>-73.5</v>
      </c>
    </row>
    <row r="67" spans="1:11" ht="18.75" customHeight="1">
      <c r="A67" s="12" t="s">
        <v>55</v>
      </c>
      <c r="B67" s="47">
        <v>-129532.57</v>
      </c>
      <c r="C67" s="47">
        <v>-7227.93</v>
      </c>
      <c r="D67" s="47">
        <v>-30792.37</v>
      </c>
      <c r="E67" s="47">
        <v>-142467.52</v>
      </c>
      <c r="F67" s="47">
        <v>-105691.43</v>
      </c>
      <c r="G67" s="47">
        <v>-79990.6</v>
      </c>
      <c r="H67" s="47">
        <v>-20</v>
      </c>
      <c r="I67" s="19">
        <v>0</v>
      </c>
      <c r="J67" s="19">
        <v>0</v>
      </c>
      <c r="K67" s="35">
        <f t="shared" si="18"/>
        <v>-495722.42000000004</v>
      </c>
    </row>
    <row r="68" spans="1:11" ht="18.75" customHeight="1">
      <c r="A68" s="12" t="s">
        <v>56</v>
      </c>
      <c r="B68" s="47">
        <v>-90</v>
      </c>
      <c r="C68" s="19">
        <v>0</v>
      </c>
      <c r="D68" s="19">
        <v>0</v>
      </c>
      <c r="E68" s="47">
        <v>-45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-135</v>
      </c>
    </row>
    <row r="69" spans="1:11" ht="18.75" customHeight="1">
      <c r="A69" s="12" t="s">
        <v>82</v>
      </c>
      <c r="B69" s="35">
        <f>SUM(B70:B96)</f>
        <v>-24291.66</v>
      </c>
      <c r="C69" s="35">
        <f aca="true" t="shared" si="20" ref="C69:J69">SUM(C70:C96)</f>
        <v>-27832.42</v>
      </c>
      <c r="D69" s="35">
        <f t="shared" si="20"/>
        <v>-121649.75</v>
      </c>
      <c r="E69" s="35">
        <f t="shared" si="20"/>
        <v>-56185.420000000006</v>
      </c>
      <c r="F69" s="35">
        <f t="shared" si="20"/>
        <v>-50513.06</v>
      </c>
      <c r="G69" s="35">
        <f t="shared" si="20"/>
        <v>-60159.31</v>
      </c>
      <c r="H69" s="35">
        <f t="shared" si="20"/>
        <v>-37762.47</v>
      </c>
      <c r="I69" s="35">
        <f t="shared" si="20"/>
        <v>-59575.74</v>
      </c>
      <c r="J69" s="35">
        <f t="shared" si="20"/>
        <v>-30901.870000000003</v>
      </c>
      <c r="K69" s="35">
        <f t="shared" si="18"/>
        <v>-468871.70000000007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-114.09</v>
      </c>
      <c r="D71" s="35">
        <v>-11.43</v>
      </c>
      <c r="E71" s="19">
        <v>0</v>
      </c>
      <c r="F71" s="19">
        <v>0</v>
      </c>
      <c r="G71" s="35">
        <v>-11.43</v>
      </c>
      <c r="H71" s="19">
        <v>0</v>
      </c>
      <c r="I71" s="19">
        <v>0</v>
      </c>
      <c r="J71" s="19">
        <v>0</v>
      </c>
      <c r="K71" s="35">
        <f t="shared" si="18"/>
        <v>-136.95000000000002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-14109.06</v>
      </c>
      <c r="C74" s="35">
        <v>-20481.82</v>
      </c>
      <c r="D74" s="35">
        <v>-19362.28</v>
      </c>
      <c r="E74" s="35">
        <v>-13578</v>
      </c>
      <c r="F74" s="35">
        <v>-18658.98</v>
      </c>
      <c r="G74" s="35">
        <v>-28433.42</v>
      </c>
      <c r="H74" s="35">
        <v>-13922.47</v>
      </c>
      <c r="I74" s="35">
        <v>-4894.39</v>
      </c>
      <c r="J74" s="35">
        <v>-10090.2</v>
      </c>
      <c r="K74" s="48">
        <f t="shared" si="18"/>
        <v>-143530.62000000002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47">
        <v>-10182.6</v>
      </c>
      <c r="C76" s="47">
        <v>-7236.51</v>
      </c>
      <c r="D76" s="47">
        <v>-101208.29</v>
      </c>
      <c r="E76" s="47">
        <v>-29784.88</v>
      </c>
      <c r="F76" s="47">
        <v>-31473.43</v>
      </c>
      <c r="G76" s="47">
        <v>-31714.46</v>
      </c>
      <c r="H76" s="47">
        <v>-23840</v>
      </c>
      <c r="I76" s="19">
        <v>0</v>
      </c>
      <c r="J76" s="47">
        <v>-3885.43</v>
      </c>
      <c r="K76" s="47">
        <f t="shared" si="18"/>
        <v>-239325.59999999998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-12822.54</v>
      </c>
      <c r="F93" s="19">
        <v>0</v>
      </c>
      <c r="G93" s="19">
        <v>0</v>
      </c>
      <c r="H93" s="19">
        <v>0</v>
      </c>
      <c r="I93" s="48">
        <v>-7560.67</v>
      </c>
      <c r="J93" s="48">
        <v>-16926.24</v>
      </c>
      <c r="K93" s="48">
        <f t="shared" si="18"/>
        <v>-37309.45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1288663.1800000002</v>
      </c>
      <c r="C101" s="24">
        <f t="shared" si="21"/>
        <v>2053271.8800000004</v>
      </c>
      <c r="D101" s="24">
        <f t="shared" si="21"/>
        <v>2450370.13</v>
      </c>
      <c r="E101" s="24">
        <f t="shared" si="21"/>
        <v>1180149.72</v>
      </c>
      <c r="F101" s="24">
        <f t="shared" si="21"/>
        <v>1726543.63</v>
      </c>
      <c r="G101" s="24">
        <f t="shared" si="21"/>
        <v>2583942.79</v>
      </c>
      <c r="H101" s="24">
        <f t="shared" si="21"/>
        <v>1306514.56</v>
      </c>
      <c r="I101" s="24">
        <f>+I102+I103</f>
        <v>500524.80999999994</v>
      </c>
      <c r="J101" s="24">
        <f>+J102+J103</f>
        <v>838254.61</v>
      </c>
      <c r="K101" s="48">
        <f>SUM(B101:J101)</f>
        <v>13928235.309999999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1271546.82</v>
      </c>
      <c r="C102" s="24">
        <f t="shared" si="22"/>
        <v>2031659.7000000004</v>
      </c>
      <c r="D102" s="24">
        <f t="shared" si="22"/>
        <v>2425539.77</v>
      </c>
      <c r="E102" s="24">
        <f t="shared" si="22"/>
        <v>1159608.8499999999</v>
      </c>
      <c r="F102" s="24">
        <f t="shared" si="22"/>
        <v>1704897.94</v>
      </c>
      <c r="G102" s="24">
        <f t="shared" si="22"/>
        <v>2556496.38</v>
      </c>
      <c r="H102" s="24">
        <f t="shared" si="22"/>
        <v>1288120.1</v>
      </c>
      <c r="I102" s="24">
        <f t="shared" si="22"/>
        <v>500524.80999999994</v>
      </c>
      <c r="J102" s="24">
        <f t="shared" si="22"/>
        <v>825366.11</v>
      </c>
      <c r="K102" s="48">
        <f>SUM(B102:J102)</f>
        <v>13763760.48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17116.36</v>
      </c>
      <c r="C103" s="24">
        <f t="shared" si="23"/>
        <v>21612.18</v>
      </c>
      <c r="D103" s="24">
        <f t="shared" si="23"/>
        <v>24830.36</v>
      </c>
      <c r="E103" s="24">
        <f t="shared" si="23"/>
        <v>20540.87</v>
      </c>
      <c r="F103" s="24">
        <f t="shared" si="23"/>
        <v>21645.69</v>
      </c>
      <c r="G103" s="24">
        <f t="shared" si="23"/>
        <v>27446.41</v>
      </c>
      <c r="H103" s="24">
        <f t="shared" si="23"/>
        <v>18394.46</v>
      </c>
      <c r="I103" s="19">
        <f t="shared" si="23"/>
        <v>0</v>
      </c>
      <c r="J103" s="24">
        <f t="shared" si="23"/>
        <v>12888.5</v>
      </c>
      <c r="K103" s="48">
        <f>SUM(B103:J103)</f>
        <v>164474.83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13928235.31</v>
      </c>
      <c r="L109" s="54"/>
    </row>
    <row r="110" spans="1:11" ht="18.75" customHeight="1">
      <c r="A110" s="26" t="s">
        <v>73</v>
      </c>
      <c r="B110" s="27">
        <v>170124.57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170124.57</v>
      </c>
    </row>
    <row r="111" spans="1:11" ht="18.75" customHeight="1">
      <c r="A111" s="26" t="s">
        <v>74</v>
      </c>
      <c r="B111" s="27">
        <v>1118538.61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1118538.61</v>
      </c>
    </row>
    <row r="112" spans="1:11" ht="18.75" customHeight="1">
      <c r="A112" s="26" t="s">
        <v>75</v>
      </c>
      <c r="B112" s="40">
        <v>0</v>
      </c>
      <c r="C112" s="27">
        <f>+C101</f>
        <v>2053271.8800000004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2053271.8800000004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2450370.13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2450370.13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1180149.72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1180149.72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325650.06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325650.06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614915.14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614915.14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87140.76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87140.76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698837.67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698837.67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773491.91</v>
      </c>
      <c r="H119" s="40">
        <v>0</v>
      </c>
      <c r="I119" s="40">
        <v>0</v>
      </c>
      <c r="J119" s="40">
        <v>0</v>
      </c>
      <c r="K119" s="41">
        <f t="shared" si="24"/>
        <v>773491.91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59580.13</v>
      </c>
      <c r="H120" s="40">
        <v>0</v>
      </c>
      <c r="I120" s="40">
        <v>0</v>
      </c>
      <c r="J120" s="40">
        <v>0</v>
      </c>
      <c r="K120" s="41">
        <f t="shared" si="24"/>
        <v>59580.13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37677.62</v>
      </c>
      <c r="H121" s="40">
        <v>0</v>
      </c>
      <c r="I121" s="40">
        <v>0</v>
      </c>
      <c r="J121" s="40">
        <v>0</v>
      </c>
      <c r="K121" s="41">
        <f t="shared" si="24"/>
        <v>37677.62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376139.55</v>
      </c>
      <c r="H122" s="40">
        <v>0</v>
      </c>
      <c r="I122" s="40">
        <v>0</v>
      </c>
      <c r="J122" s="40">
        <v>0</v>
      </c>
      <c r="K122" s="41">
        <f t="shared" si="24"/>
        <v>376139.55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1337053.58</v>
      </c>
      <c r="H123" s="40">
        <v>0</v>
      </c>
      <c r="I123" s="40">
        <v>0</v>
      </c>
      <c r="J123" s="40">
        <v>0</v>
      </c>
      <c r="K123" s="41">
        <f t="shared" si="24"/>
        <v>1337053.58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478228.42</v>
      </c>
      <c r="I124" s="40">
        <v>0</v>
      </c>
      <c r="J124" s="40">
        <v>0</v>
      </c>
      <c r="K124" s="41">
        <f t="shared" si="24"/>
        <v>478228.42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828286.14</v>
      </c>
      <c r="I125" s="40">
        <v>0</v>
      </c>
      <c r="J125" s="40">
        <v>0</v>
      </c>
      <c r="K125" s="41">
        <f t="shared" si="24"/>
        <v>828286.14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500524.81</v>
      </c>
      <c r="J126" s="40">
        <v>0</v>
      </c>
      <c r="K126" s="41">
        <f t="shared" si="24"/>
        <v>500524.81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838254.61</v>
      </c>
      <c r="K127" s="44">
        <f t="shared" si="24"/>
        <v>838254.61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2015-12-17T17:52:33Z</dcterms:modified>
  <cp:category/>
  <cp:version/>
  <cp:contentType/>
  <cp:contentStatus/>
</cp:coreProperties>
</file>