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<sst xmlns="http://schemas.openxmlformats.org/spreadsheetml/2006/main" count="131" uniqueCount="131">
  <si>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</si>
  <si>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</si>
  <si>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</si>
  <si>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</si>
  <si>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</si>
  <si>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</si>
  <si>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</si>
  <si>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</si>
  <si>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</si>
  <si>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</si>
  <si>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</si>
  <si>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</si>
  <si>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</si>
  <si>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</si>
  <si>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</si>
  <si>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</si>
  <si>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</si>
  <si>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</si>
  <si>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</si>
  <si>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</si>
  <si>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</si>
  <si>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</si>
  <si>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</si>
  <si>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</si>
  <si>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</si>
  <si>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</si>
  <si>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</si>
  <si>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</si>
  <si>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</si>
  <si>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</si>
  <si>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</si>
  <si>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</si>
  <si>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</si>
  <si>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</si>
  <si>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</si>
  <si>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</si>
  <si>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</si>
  <si>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</si>
  <si>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</si>
  <si>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</si>
  <si>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</si>
  <si>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</si>
  <si>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</si>
  <si>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</si>
  <si>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</si>
  <si>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</si>
  <si>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</si>
  <si>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</si>
  <si>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</si>
  <si>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</si>
  <si>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</si>
  <si>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</si>
  <si>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</si>
  <si>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</si>
  <si>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</si>
  <si>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</si>
  <si>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</si>
  <si>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</si>
  <si>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</si>
  <si>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</si>
  <si>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</si>
  <si>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</si>
  <si>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</si>
  <si>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</si>
  <si>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</si>
  <si>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</si>
  <si>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</si>
  <si>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</si>
  <si>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</si>
  <si>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</si>
  <si>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</si>
  <si>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</si>
  <si>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</si>
  <si>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</si>
  <si>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</si>
  <si>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</si>
  <si>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</si>
  <si>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</si>
  <si>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</si>
  <si>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</si>
  <si>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</si>
  <si>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</si>
  <si>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</si>
  <si>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</si>
  <si>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</si>
  <si>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</si>
  <si>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</si>
  <si>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</si>
  <si>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</si>
  <si>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</si>
  <si>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</si>
  <si>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</si>
  <si>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</si>
  <si>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</si>
  <si>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</si>
  <si>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</si>
  <si>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</si>
  <si>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</si>
  <si>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</si>
  <si>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</si>
  <si>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</si>
  <si>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</si>
  <si>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</si>
  <si>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</si>
  <si>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</si>
  <si>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</si>
  <si>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</si>
  <si>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</si>
  <si>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</si>
  <si>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</si>
  <si>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</si>
  <si>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</si>
  <si>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</si>
  <si>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</si>
  <si>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</si>
  <si>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</si>
  <si>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</si>
  <si>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</si>
  <si>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</si>
  <si>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</si>
  <si>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</si>
  <si>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</si>
  <si>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</si>
  <si>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</si>
  <si>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</si>
  <si>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</si>
  <si>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</si>
  <si>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</si>
  <si>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</si>
  <si>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</si>
  <si>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28/12/15 - VENCIMENTO 06/01/16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</si>
</sst>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425581</v>
      </c>
      <c r="C7" s="9">
        <f t="shared" si="0"/>
        <v>536813</v>
      </c>
      <c r="D7" s="9">
        <f t="shared" si="0"/>
        <v>582534</v>
      </c>
      <c r="E7" s="9">
        <f t="shared" si="0"/>
        <v>363516</v>
      </c>
      <c r="F7" s="9">
        <f t="shared" si="0"/>
        <v>517839</v>
      </c>
      <c r="G7" s="9">
        <f t="shared" si="0"/>
        <v>873681</v>
      </c>
      <c r="H7" s="9">
        <f t="shared" si="0"/>
        <v>360167</v>
      </c>
      <c r="I7" s="9">
        <f t="shared" si="0"/>
        <v>84746</v>
      </c>
      <c r="J7" s="9">
        <f t="shared" si="0"/>
        <v>227347</v>
      </c>
      <c r="K7" s="9">
        <f t="shared" si="0"/>
        <v>3972224</v>
      </c>
      <c r="L7" s="52"/>
    </row>
    <row r="8" spans="1:11" ht="17.25" customHeight="1">
      <c r="A8" s="10" t="s">
        <v>101</v>
      </c>
      <c r="B8" s="11">
        <f>B9+B12+B16</f>
        <v>242022</v>
      </c>
      <c r="C8" s="11">
        <f aca="true" t="shared" si="1" ref="C8:J8">C9+C12+C16</f>
        <v>316175</v>
      </c>
      <c r="D8" s="11">
        <f t="shared" si="1"/>
        <v>322729</v>
      </c>
      <c r="E8" s="11">
        <f t="shared" si="1"/>
        <v>209198</v>
      </c>
      <c r="F8" s="11">
        <f t="shared" si="1"/>
        <v>286021</v>
      </c>
      <c r="G8" s="11">
        <f t="shared" si="1"/>
        <v>470775</v>
      </c>
      <c r="H8" s="11">
        <f t="shared" si="1"/>
        <v>218618</v>
      </c>
      <c r="I8" s="11">
        <f t="shared" si="1"/>
        <v>43844</v>
      </c>
      <c r="J8" s="11">
        <f t="shared" si="1"/>
        <v>127799</v>
      </c>
      <c r="K8" s="11">
        <f>SUM(B8:J8)</f>
        <v>2237181</v>
      </c>
    </row>
    <row r="9" spans="1:11" ht="17.25" customHeight="1">
      <c r="A9" s="15" t="s">
        <v>17</v>
      </c>
      <c r="B9" s="13">
        <f>+B10+B11</f>
        <v>41250</v>
      </c>
      <c r="C9" s="13">
        <f aca="true" t="shared" si="2" ref="C9:J9">+C10+C11</f>
        <v>60347</v>
      </c>
      <c r="D9" s="13">
        <f t="shared" si="2"/>
        <v>57681</v>
      </c>
      <c r="E9" s="13">
        <f t="shared" si="2"/>
        <v>38307</v>
      </c>
      <c r="F9" s="13">
        <f t="shared" si="2"/>
        <v>46483</v>
      </c>
      <c r="G9" s="13">
        <f t="shared" si="2"/>
        <v>56060</v>
      </c>
      <c r="H9" s="13">
        <f t="shared" si="2"/>
        <v>41650</v>
      </c>
      <c r="I9" s="13">
        <f t="shared" si="2"/>
        <v>9269</v>
      </c>
      <c r="J9" s="13">
        <f t="shared" si="2"/>
        <v>20834</v>
      </c>
      <c r="K9" s="11">
        <f>SUM(B9:J9)</f>
        <v>371881</v>
      </c>
    </row>
    <row r="10" spans="1:11" ht="17.25" customHeight="1">
      <c r="A10" s="29" t="s">
        <v>18</v>
      </c>
      <c r="B10" s="13">
        <v>41250</v>
      </c>
      <c r="C10" s="13">
        <v>60347</v>
      </c>
      <c r="D10" s="13">
        <v>57681</v>
      </c>
      <c r="E10" s="13">
        <v>38307</v>
      </c>
      <c r="F10" s="13">
        <v>46483</v>
      </c>
      <c r="G10" s="13">
        <v>56060</v>
      </c>
      <c r="H10" s="13">
        <v>41650</v>
      </c>
      <c r="I10" s="13">
        <v>9269</v>
      </c>
      <c r="J10" s="13">
        <v>20834</v>
      </c>
      <c r="K10" s="11">
        <f>SUM(B10:J10)</f>
        <v>371881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177466</v>
      </c>
      <c r="C12" s="17">
        <f t="shared" si="3"/>
        <v>227375</v>
      </c>
      <c r="D12" s="17">
        <f t="shared" si="3"/>
        <v>235356</v>
      </c>
      <c r="E12" s="17">
        <f t="shared" si="3"/>
        <v>152577</v>
      </c>
      <c r="F12" s="17">
        <f t="shared" si="3"/>
        <v>210756</v>
      </c>
      <c r="G12" s="17">
        <f t="shared" si="3"/>
        <v>367188</v>
      </c>
      <c r="H12" s="17">
        <f t="shared" si="3"/>
        <v>159743</v>
      </c>
      <c r="I12" s="17">
        <f t="shared" si="3"/>
        <v>30480</v>
      </c>
      <c r="J12" s="17">
        <f t="shared" si="3"/>
        <v>94615</v>
      </c>
      <c r="K12" s="11">
        <f aca="true" t="shared" si="4" ref="K12:K27">SUM(B12:J12)</f>
        <v>1655556</v>
      </c>
    </row>
    <row r="13" spans="1:13" ht="17.25" customHeight="1">
      <c r="A13" s="14" t="s">
        <v>20</v>
      </c>
      <c r="B13" s="13">
        <v>88093</v>
      </c>
      <c r="C13" s="13">
        <v>121093</v>
      </c>
      <c r="D13" s="13">
        <v>128343</v>
      </c>
      <c r="E13" s="13">
        <v>81324</v>
      </c>
      <c r="F13" s="13">
        <v>110463</v>
      </c>
      <c r="G13" s="13">
        <v>180132</v>
      </c>
      <c r="H13" s="13">
        <v>77044</v>
      </c>
      <c r="I13" s="13">
        <v>17776</v>
      </c>
      <c r="J13" s="13">
        <v>51314</v>
      </c>
      <c r="K13" s="11">
        <f t="shared" si="4"/>
        <v>855582</v>
      </c>
      <c r="L13" s="52"/>
      <c r="M13" s="53"/>
    </row>
    <row r="14" spans="1:12" ht="17.25" customHeight="1">
      <c r="A14" s="14" t="s">
        <v>21</v>
      </c>
      <c r="B14" s="13">
        <v>85749</v>
      </c>
      <c r="C14" s="13">
        <v>101365</v>
      </c>
      <c r="D14" s="13">
        <v>102252</v>
      </c>
      <c r="E14" s="13">
        <v>68052</v>
      </c>
      <c r="F14" s="13">
        <v>96565</v>
      </c>
      <c r="G14" s="13">
        <v>181381</v>
      </c>
      <c r="H14" s="13">
        <v>78872</v>
      </c>
      <c r="I14" s="13">
        <v>11922</v>
      </c>
      <c r="J14" s="13">
        <v>41733</v>
      </c>
      <c r="K14" s="11">
        <f t="shared" si="4"/>
        <v>767891</v>
      </c>
      <c r="L14" s="52"/>
    </row>
    <row r="15" spans="1:11" ht="17.25" customHeight="1">
      <c r="A15" s="14" t="s">
        <v>22</v>
      </c>
      <c r="B15" s="13">
        <v>3624</v>
      </c>
      <c r="C15" s="13">
        <v>4917</v>
      </c>
      <c r="D15" s="13">
        <v>4761</v>
      </c>
      <c r="E15" s="13">
        <v>3201</v>
      </c>
      <c r="F15" s="13">
        <v>3728</v>
      </c>
      <c r="G15" s="13">
        <v>5675</v>
      </c>
      <c r="H15" s="13">
        <v>3827</v>
      </c>
      <c r="I15" s="13">
        <v>782</v>
      </c>
      <c r="J15" s="13">
        <v>1568</v>
      </c>
      <c r="K15" s="11">
        <f t="shared" si="4"/>
        <v>32083</v>
      </c>
    </row>
    <row r="16" spans="1:11" ht="17.25" customHeight="1">
      <c r="A16" s="15" t="s">
        <v>97</v>
      </c>
      <c r="B16" s="13">
        <f>B17+B18+B19</f>
        <v>23306</v>
      </c>
      <c r="C16" s="13">
        <f aca="true" t="shared" si="5" ref="C16:J16">C17+C18+C19</f>
        <v>28453</v>
      </c>
      <c r="D16" s="13">
        <f t="shared" si="5"/>
        <v>29692</v>
      </c>
      <c r="E16" s="13">
        <f t="shared" si="5"/>
        <v>18314</v>
      </c>
      <c r="F16" s="13">
        <f t="shared" si="5"/>
        <v>28782</v>
      </c>
      <c r="G16" s="13">
        <f t="shared" si="5"/>
        <v>47527</v>
      </c>
      <c r="H16" s="13">
        <f t="shared" si="5"/>
        <v>17225</v>
      </c>
      <c r="I16" s="13">
        <f t="shared" si="5"/>
        <v>4095</v>
      </c>
      <c r="J16" s="13">
        <f t="shared" si="5"/>
        <v>12350</v>
      </c>
      <c r="K16" s="11">
        <f t="shared" si="4"/>
        <v>209744</v>
      </c>
    </row>
    <row r="17" spans="1:11" ht="17.25" customHeight="1">
      <c r="A17" s="14" t="s">
        <v>98</v>
      </c>
      <c r="B17" s="13">
        <v>8164</v>
      </c>
      <c r="C17" s="13">
        <v>10616</v>
      </c>
      <c r="D17" s="13">
        <v>10641</v>
      </c>
      <c r="E17" s="13">
        <v>6464</v>
      </c>
      <c r="F17" s="13">
        <v>10868</v>
      </c>
      <c r="G17" s="13">
        <v>18360</v>
      </c>
      <c r="H17" s="13">
        <v>6604</v>
      </c>
      <c r="I17" s="13">
        <v>1723</v>
      </c>
      <c r="J17" s="13">
        <v>4100</v>
      </c>
      <c r="K17" s="11">
        <f t="shared" si="4"/>
        <v>77540</v>
      </c>
    </row>
    <row r="18" spans="1:11" ht="17.25" customHeight="1">
      <c r="A18" s="14" t="s">
        <v>99</v>
      </c>
      <c r="B18" s="13">
        <v>3677</v>
      </c>
      <c r="C18" s="13">
        <v>3616</v>
      </c>
      <c r="D18" s="13">
        <v>5082</v>
      </c>
      <c r="E18" s="13">
        <v>3263</v>
      </c>
      <c r="F18" s="13">
        <v>5720</v>
      </c>
      <c r="G18" s="13">
        <v>10069</v>
      </c>
      <c r="H18" s="13">
        <v>2576</v>
      </c>
      <c r="I18" s="13">
        <v>560</v>
      </c>
      <c r="J18" s="13">
        <v>2422</v>
      </c>
      <c r="K18" s="11">
        <f t="shared" si="4"/>
        <v>36985</v>
      </c>
    </row>
    <row r="19" spans="1:11" ht="17.25" customHeight="1">
      <c r="A19" s="14" t="s">
        <v>100</v>
      </c>
      <c r="B19" s="13">
        <v>11465</v>
      </c>
      <c r="C19" s="13">
        <v>14221</v>
      </c>
      <c r="D19" s="13">
        <v>13969</v>
      </c>
      <c r="E19" s="13">
        <v>8587</v>
      </c>
      <c r="F19" s="13">
        <v>12194</v>
      </c>
      <c r="G19" s="13">
        <v>19098</v>
      </c>
      <c r="H19" s="13">
        <v>8045</v>
      </c>
      <c r="I19" s="13">
        <v>1812</v>
      </c>
      <c r="J19" s="13">
        <v>5828</v>
      </c>
      <c r="K19" s="11">
        <f t="shared" si="4"/>
        <v>95219</v>
      </c>
    </row>
    <row r="20" spans="1:11" ht="17.25" customHeight="1">
      <c r="A20" s="16" t="s">
        <v>23</v>
      </c>
      <c r="B20" s="11">
        <f>+B21+B22+B23</f>
        <v>134985</v>
      </c>
      <c r="C20" s="11">
        <f aca="true" t="shared" si="6" ref="C20:J20">+C21+C22+C23</f>
        <v>147228</v>
      </c>
      <c r="D20" s="11">
        <f t="shared" si="6"/>
        <v>171769</v>
      </c>
      <c r="E20" s="11">
        <f t="shared" si="6"/>
        <v>103889</v>
      </c>
      <c r="F20" s="11">
        <f t="shared" si="6"/>
        <v>169827</v>
      </c>
      <c r="G20" s="11">
        <f t="shared" si="6"/>
        <v>323815</v>
      </c>
      <c r="H20" s="11">
        <f t="shared" si="6"/>
        <v>103762</v>
      </c>
      <c r="I20" s="11">
        <f t="shared" si="6"/>
        <v>25314</v>
      </c>
      <c r="J20" s="11">
        <f t="shared" si="6"/>
        <v>63245</v>
      </c>
      <c r="K20" s="11">
        <f t="shared" si="4"/>
        <v>1243834</v>
      </c>
    </row>
    <row r="21" spans="1:12" ht="17.25" customHeight="1">
      <c r="A21" s="12" t="s">
        <v>24</v>
      </c>
      <c r="B21" s="13">
        <v>74932</v>
      </c>
      <c r="C21" s="13">
        <v>89306</v>
      </c>
      <c r="D21" s="13">
        <v>105914</v>
      </c>
      <c r="E21" s="13">
        <v>62577</v>
      </c>
      <c r="F21" s="13">
        <v>99930</v>
      </c>
      <c r="G21" s="13">
        <v>173715</v>
      </c>
      <c r="H21" s="13">
        <v>58328</v>
      </c>
      <c r="I21" s="13">
        <v>16136</v>
      </c>
      <c r="J21" s="13">
        <v>38037</v>
      </c>
      <c r="K21" s="11">
        <f t="shared" si="4"/>
        <v>718875</v>
      </c>
      <c r="L21" s="52"/>
    </row>
    <row r="22" spans="1:12" ht="17.25" customHeight="1">
      <c r="A22" s="12" t="s">
        <v>25</v>
      </c>
      <c r="B22" s="13">
        <v>57940</v>
      </c>
      <c r="C22" s="13">
        <v>55313</v>
      </c>
      <c r="D22" s="13">
        <v>63172</v>
      </c>
      <c r="E22" s="13">
        <v>39760</v>
      </c>
      <c r="F22" s="13">
        <v>67663</v>
      </c>
      <c r="G22" s="13">
        <v>146116</v>
      </c>
      <c r="H22" s="13">
        <v>43670</v>
      </c>
      <c r="I22" s="13">
        <v>8766</v>
      </c>
      <c r="J22" s="13">
        <v>24366</v>
      </c>
      <c r="K22" s="11">
        <f t="shared" si="4"/>
        <v>506766</v>
      </c>
      <c r="L22" s="52"/>
    </row>
    <row r="23" spans="1:11" ht="17.25" customHeight="1">
      <c r="A23" s="12" t="s">
        <v>26</v>
      </c>
      <c r="B23" s="13">
        <v>2113</v>
      </c>
      <c r="C23" s="13">
        <v>2609</v>
      </c>
      <c r="D23" s="13">
        <v>2683</v>
      </c>
      <c r="E23" s="13">
        <v>1552</v>
      </c>
      <c r="F23" s="13">
        <v>2234</v>
      </c>
      <c r="G23" s="13">
        <v>3984</v>
      </c>
      <c r="H23" s="13">
        <v>1764</v>
      </c>
      <c r="I23" s="13">
        <v>412</v>
      </c>
      <c r="J23" s="13">
        <v>842</v>
      </c>
      <c r="K23" s="11">
        <f t="shared" si="4"/>
        <v>18193</v>
      </c>
    </row>
    <row r="24" spans="1:11" ht="17.25" customHeight="1">
      <c r="A24" s="16" t="s">
        <v>27</v>
      </c>
      <c r="B24" s="13">
        <v>48574</v>
      </c>
      <c r="C24" s="13">
        <v>73410</v>
      </c>
      <c r="D24" s="13">
        <v>88036</v>
      </c>
      <c r="E24" s="13">
        <v>50429</v>
      </c>
      <c r="F24" s="13">
        <v>61991</v>
      </c>
      <c r="G24" s="13">
        <v>79091</v>
      </c>
      <c r="H24" s="13">
        <v>36100</v>
      </c>
      <c r="I24" s="13">
        <v>15588</v>
      </c>
      <c r="J24" s="13">
        <v>36303</v>
      </c>
      <c r="K24" s="11">
        <f t="shared" si="4"/>
        <v>489522</v>
      </c>
    </row>
    <row r="25" spans="1:12" ht="17.25" customHeight="1">
      <c r="A25" s="12" t="s">
        <v>28</v>
      </c>
      <c r="B25" s="13">
        <v>31087</v>
      </c>
      <c r="C25" s="13">
        <v>46982</v>
      </c>
      <c r="D25" s="13">
        <v>56343</v>
      </c>
      <c r="E25" s="13">
        <v>32275</v>
      </c>
      <c r="F25" s="13">
        <v>39674</v>
      </c>
      <c r="G25" s="13">
        <v>50618</v>
      </c>
      <c r="H25" s="13">
        <v>23104</v>
      </c>
      <c r="I25" s="13">
        <v>9976</v>
      </c>
      <c r="J25" s="13">
        <v>23234</v>
      </c>
      <c r="K25" s="11">
        <f t="shared" si="4"/>
        <v>313293</v>
      </c>
      <c r="L25" s="52"/>
    </row>
    <row r="26" spans="1:12" ht="17.25" customHeight="1">
      <c r="A26" s="12" t="s">
        <v>29</v>
      </c>
      <c r="B26" s="13">
        <v>17487</v>
      </c>
      <c r="C26" s="13">
        <v>26428</v>
      </c>
      <c r="D26" s="13">
        <v>31693</v>
      </c>
      <c r="E26" s="13">
        <v>18154</v>
      </c>
      <c r="F26" s="13">
        <v>22317</v>
      </c>
      <c r="G26" s="13">
        <v>28473</v>
      </c>
      <c r="H26" s="13">
        <v>12996</v>
      </c>
      <c r="I26" s="13">
        <v>5612</v>
      </c>
      <c r="J26" s="13">
        <v>13069</v>
      </c>
      <c r="K26" s="11">
        <f t="shared" si="4"/>
        <v>176229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1687</v>
      </c>
      <c r="I27" s="11">
        <v>0</v>
      </c>
      <c r="J27" s="11">
        <v>0</v>
      </c>
      <c r="K27" s="11">
        <f t="shared" si="4"/>
        <v>1687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25132.09</v>
      </c>
      <c r="I35" s="19">
        <v>0</v>
      </c>
      <c r="J35" s="19">
        <v>0</v>
      </c>
      <c r="K35" s="23">
        <f>SUM(B35:J35)</f>
        <v>25132.09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1117485.17</v>
      </c>
      <c r="C47" s="22">
        <f aca="true" t="shared" si="11" ref="C47:H47">+C48+C57</f>
        <v>1604745.74</v>
      </c>
      <c r="D47" s="22">
        <f t="shared" si="11"/>
        <v>1958493.86</v>
      </c>
      <c r="E47" s="22">
        <f t="shared" si="11"/>
        <v>1047185.4600000001</v>
      </c>
      <c r="F47" s="22">
        <f t="shared" si="11"/>
        <v>1441316.8199999998</v>
      </c>
      <c r="G47" s="22">
        <f t="shared" si="11"/>
        <v>2087633.75</v>
      </c>
      <c r="H47" s="22">
        <f t="shared" si="11"/>
        <v>1017853.7000000001</v>
      </c>
      <c r="I47" s="22">
        <f>+I48+I57</f>
        <v>406058.37999999995</v>
      </c>
      <c r="J47" s="22">
        <f>+J48+J57</f>
        <v>660661.22</v>
      </c>
      <c r="K47" s="22">
        <f>SUM(B47:J47)</f>
        <v>11341434.100000001</v>
      </c>
    </row>
    <row r="48" spans="1:11" ht="17.25" customHeight="1">
      <c r="A48" s="16" t="s">
        <v>115</v>
      </c>
      <c r="B48" s="23">
        <f>SUM(B49:B56)</f>
        <v>1099324.38</v>
      </c>
      <c r="C48" s="23">
        <f aca="true" t="shared" si="12" ref="C48:J48">SUM(C49:C56)</f>
        <v>1581815.04</v>
      </c>
      <c r="D48" s="23">
        <f t="shared" si="12"/>
        <v>1932159.2300000002</v>
      </c>
      <c r="E48" s="23">
        <f t="shared" si="12"/>
        <v>1025368.68</v>
      </c>
      <c r="F48" s="23">
        <f t="shared" si="12"/>
        <v>1418360.5899999999</v>
      </c>
      <c r="G48" s="23">
        <f t="shared" si="12"/>
        <v>2058483.59</v>
      </c>
      <c r="H48" s="23">
        <f t="shared" si="12"/>
        <v>998344.66</v>
      </c>
      <c r="I48" s="23">
        <f t="shared" si="12"/>
        <v>406058.37999999995</v>
      </c>
      <c r="J48" s="23">
        <f t="shared" si="12"/>
        <v>646973.13</v>
      </c>
      <c r="K48" s="23">
        <f aca="true" t="shared" si="13" ref="K48:K57">SUM(B48:J48)</f>
        <v>11166887.680000002</v>
      </c>
    </row>
    <row r="49" spans="1:11" ht="17.25" customHeight="1">
      <c r="A49" s="34" t="s">
        <v>46</v>
      </c>
      <c r="B49" s="23">
        <f aca="true" t="shared" si="14" ref="B49:H49">ROUND(B30*B7,2)</f>
        <v>1097275.49</v>
      </c>
      <c r="C49" s="23">
        <f t="shared" si="14"/>
        <v>1575170.39</v>
      </c>
      <c r="D49" s="23">
        <f t="shared" si="14"/>
        <v>1928711.82</v>
      </c>
      <c r="E49" s="23">
        <f t="shared" si="14"/>
        <v>1023588.35</v>
      </c>
      <c r="F49" s="23">
        <f t="shared" si="14"/>
        <v>1415512.91</v>
      </c>
      <c r="G49" s="23">
        <f t="shared" si="14"/>
        <v>2054460.87</v>
      </c>
      <c r="H49" s="23">
        <f t="shared" si="14"/>
        <v>971154.3</v>
      </c>
      <c r="I49" s="23">
        <f>ROUND(I30*I7,2)</f>
        <v>404992.66</v>
      </c>
      <c r="J49" s="23">
        <f>ROUND(J30*J7,2)</f>
        <v>644756.09</v>
      </c>
      <c r="K49" s="23">
        <f t="shared" si="13"/>
        <v>11115622.88</v>
      </c>
    </row>
    <row r="50" spans="1:11" ht="17.25" customHeight="1">
      <c r="A50" s="34" t="s">
        <v>47</v>
      </c>
      <c r="B50" s="19">
        <v>0</v>
      </c>
      <c r="C50" s="23">
        <f>ROUND(C31*C7,2)</f>
        <v>3501.31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3501.31</v>
      </c>
    </row>
    <row r="51" spans="1:11" ht="17.25" customHeight="1">
      <c r="A51" s="68" t="s">
        <v>108</v>
      </c>
      <c r="B51" s="69">
        <f aca="true" t="shared" si="15" ref="B51:H51">ROUND(B32*B7,2)</f>
        <v>-2042.79</v>
      </c>
      <c r="C51" s="69">
        <f t="shared" si="15"/>
        <v>-2630.38</v>
      </c>
      <c r="D51" s="69">
        <f t="shared" si="15"/>
        <v>-2912.67</v>
      </c>
      <c r="E51" s="69">
        <f t="shared" si="15"/>
        <v>-1665.07</v>
      </c>
      <c r="F51" s="69">
        <f t="shared" si="15"/>
        <v>-2433.84</v>
      </c>
      <c r="G51" s="69">
        <f t="shared" si="15"/>
        <v>-3407.36</v>
      </c>
      <c r="H51" s="69">
        <f t="shared" si="15"/>
        <v>-1656.77</v>
      </c>
      <c r="I51" s="19">
        <v>0</v>
      </c>
      <c r="J51" s="19">
        <v>0</v>
      </c>
      <c r="K51" s="69">
        <f>SUM(B51:J51)</f>
        <v>-16748.88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25132.09</v>
      </c>
      <c r="I53" s="31">
        <f>+I35</f>
        <v>0</v>
      </c>
      <c r="J53" s="31">
        <f>+J35</f>
        <v>0</v>
      </c>
      <c r="K53" s="23">
        <f t="shared" si="13"/>
        <v>25132.09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174546.42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-363221.99</v>
      </c>
      <c r="C61" s="35">
        <f t="shared" si="16"/>
        <v>-252240.92</v>
      </c>
      <c r="D61" s="35">
        <f t="shared" si="16"/>
        <v>-297269.18</v>
      </c>
      <c r="E61" s="35">
        <f t="shared" si="16"/>
        <v>-426481.23000000004</v>
      </c>
      <c r="F61" s="35">
        <f t="shared" si="16"/>
        <v>-360590.97</v>
      </c>
      <c r="G61" s="35">
        <f t="shared" si="16"/>
        <v>-380043.89999999997</v>
      </c>
      <c r="H61" s="35">
        <f t="shared" si="16"/>
        <v>-159936.47</v>
      </c>
      <c r="I61" s="35">
        <f t="shared" si="16"/>
        <v>-89572.91</v>
      </c>
      <c r="J61" s="35">
        <f t="shared" si="16"/>
        <v>-94835.04000000001</v>
      </c>
      <c r="K61" s="35">
        <f>SUM(B61:J61)</f>
        <v>-2424192.6100000003</v>
      </c>
    </row>
    <row r="62" spans="1:11" ht="18.75" customHeight="1">
      <c r="A62" s="16" t="s">
        <v>77</v>
      </c>
      <c r="B62" s="35">
        <f aca="true" t="shared" si="17" ref="B62:J62">B63+B64+B65+B66+B67+B68</f>
        <v>-349112.93</v>
      </c>
      <c r="C62" s="35">
        <f t="shared" si="17"/>
        <v>-231640.47</v>
      </c>
      <c r="D62" s="35">
        <f t="shared" si="17"/>
        <v>-276827.26</v>
      </c>
      <c r="E62" s="35">
        <f t="shared" si="17"/>
        <v>-404211.59</v>
      </c>
      <c r="F62" s="35">
        <f t="shared" si="17"/>
        <v>-341551.33999999997</v>
      </c>
      <c r="G62" s="35">
        <f t="shared" si="17"/>
        <v>-351598.58999999997</v>
      </c>
      <c r="H62" s="35">
        <f t="shared" si="17"/>
        <v>-146014</v>
      </c>
      <c r="I62" s="35">
        <f t="shared" si="17"/>
        <v>-32441.5</v>
      </c>
      <c r="J62" s="35">
        <f t="shared" si="17"/>
        <v>-72919</v>
      </c>
      <c r="K62" s="35">
        <f aca="true" t="shared" si="18" ref="K62:K98">SUM(B62:J62)</f>
        <v>-2206316.6799999997</v>
      </c>
    </row>
    <row r="63" spans="1:11" ht="18.75" customHeight="1">
      <c r="A63" s="12" t="s">
        <v>78</v>
      </c>
      <c r="B63" s="35">
        <f>-ROUND(B9*$D$3,2)</f>
        <v>-144375</v>
      </c>
      <c r="C63" s="35">
        <f aca="true" t="shared" si="19" ref="C63:J63">-ROUND(C9*$D$3,2)</f>
        <v>-211214.5</v>
      </c>
      <c r="D63" s="35">
        <f t="shared" si="19"/>
        <v>-201883.5</v>
      </c>
      <c r="E63" s="35">
        <f t="shared" si="19"/>
        <v>-134074.5</v>
      </c>
      <c r="F63" s="35">
        <f t="shared" si="19"/>
        <v>-162690.5</v>
      </c>
      <c r="G63" s="35">
        <f t="shared" si="19"/>
        <v>-196210</v>
      </c>
      <c r="H63" s="35">
        <f t="shared" si="19"/>
        <v>-145775</v>
      </c>
      <c r="I63" s="35">
        <f t="shared" si="19"/>
        <v>-32441.5</v>
      </c>
      <c r="J63" s="35">
        <f t="shared" si="19"/>
        <v>-72919</v>
      </c>
      <c r="K63" s="35">
        <f t="shared" si="18"/>
        <v>-1301583.5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-1074.5</v>
      </c>
      <c r="C65" s="35">
        <v>-448</v>
      </c>
      <c r="D65" s="35">
        <v>-518</v>
      </c>
      <c r="E65" s="35">
        <v>-1288</v>
      </c>
      <c r="F65" s="35">
        <v>-707</v>
      </c>
      <c r="G65" s="35">
        <v>-518</v>
      </c>
      <c r="H65" s="19">
        <v>0</v>
      </c>
      <c r="I65" s="19">
        <v>0</v>
      </c>
      <c r="J65" s="19">
        <v>0</v>
      </c>
      <c r="K65" s="35">
        <f t="shared" si="18"/>
        <v>-4553.5</v>
      </c>
    </row>
    <row r="66" spans="1:11" ht="18.75" customHeight="1">
      <c r="A66" s="12" t="s">
        <v>109</v>
      </c>
      <c r="B66" s="35">
        <v>-416.5</v>
      </c>
      <c r="C66" s="35">
        <v>-49</v>
      </c>
      <c r="D66" s="35">
        <v>-122.5</v>
      </c>
      <c r="E66" s="35">
        <v>-147</v>
      </c>
      <c r="F66" s="35">
        <v>-73.5</v>
      </c>
      <c r="G66" s="35">
        <v>-49</v>
      </c>
      <c r="H66" s="19">
        <v>0</v>
      </c>
      <c r="I66" s="19">
        <v>0</v>
      </c>
      <c r="J66" s="19">
        <v>0</v>
      </c>
      <c r="K66" s="35">
        <f t="shared" si="18"/>
        <v>-857.5</v>
      </c>
    </row>
    <row r="67" spans="1:11" ht="18.75" customHeight="1">
      <c r="A67" s="12" t="s">
        <v>55</v>
      </c>
      <c r="B67" s="47">
        <v>-203246.93</v>
      </c>
      <c r="C67" s="47">
        <v>-19928.97</v>
      </c>
      <c r="D67" s="47">
        <v>-74303.26</v>
      </c>
      <c r="E67" s="47">
        <v>-268612.09</v>
      </c>
      <c r="F67" s="47">
        <v>-178080.34</v>
      </c>
      <c r="G67" s="47">
        <v>-154821.59</v>
      </c>
      <c r="H67" s="35">
        <v>-239</v>
      </c>
      <c r="I67" s="19">
        <v>0</v>
      </c>
      <c r="J67" s="19">
        <v>0</v>
      </c>
      <c r="K67" s="35">
        <f t="shared" si="18"/>
        <v>-899232.1799999999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-20600.45</v>
      </c>
      <c r="D69" s="35">
        <f t="shared" si="20"/>
        <v>-20441.92</v>
      </c>
      <c r="E69" s="35">
        <f t="shared" si="20"/>
        <v>-22269.64</v>
      </c>
      <c r="F69" s="35">
        <f t="shared" si="20"/>
        <v>-19039.63</v>
      </c>
      <c r="G69" s="35">
        <f t="shared" si="20"/>
        <v>-28445.309999999998</v>
      </c>
      <c r="H69" s="35">
        <f t="shared" si="20"/>
        <v>-13922.47</v>
      </c>
      <c r="I69" s="35">
        <f t="shared" si="20"/>
        <v>-57131.41</v>
      </c>
      <c r="J69" s="35">
        <f t="shared" si="20"/>
        <v>-21916.04</v>
      </c>
      <c r="K69" s="35">
        <f t="shared" si="18"/>
        <v>-217875.93000000002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-142.40999999999997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-8691.64</v>
      </c>
      <c r="F93" s="19">
        <v>0</v>
      </c>
      <c r="G93" s="19">
        <v>0</v>
      </c>
      <c r="H93" s="19">
        <v>0</v>
      </c>
      <c r="I93" s="48">
        <v>-5116.34</v>
      </c>
      <c r="J93" s="48">
        <v>-11825.84</v>
      </c>
      <c r="K93" s="48">
        <f t="shared" si="18"/>
        <v>-25633.82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754263.1799999999</v>
      </c>
      <c r="C101" s="24">
        <f t="shared" si="21"/>
        <v>1352504.82</v>
      </c>
      <c r="D101" s="24">
        <f t="shared" si="21"/>
        <v>1661224.6800000002</v>
      </c>
      <c r="E101" s="24">
        <f t="shared" si="21"/>
        <v>620704.2300000001</v>
      </c>
      <c r="F101" s="24">
        <f t="shared" si="21"/>
        <v>1080725.85</v>
      </c>
      <c r="G101" s="24">
        <f t="shared" si="21"/>
        <v>1707589.8499999999</v>
      </c>
      <c r="H101" s="24">
        <f t="shared" si="21"/>
        <v>857917.2300000001</v>
      </c>
      <c r="I101" s="24">
        <f>+I102+I103</f>
        <v>316485.47</v>
      </c>
      <c r="J101" s="24">
        <f>+J102+J103</f>
        <v>565826.1799999999</v>
      </c>
      <c r="K101" s="48">
        <f>SUM(B101:J101)</f>
        <v>8917241.49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736102.3899999999</v>
      </c>
      <c r="C102" s="24">
        <f t="shared" si="22"/>
        <v>1329574.12</v>
      </c>
      <c r="D102" s="24">
        <f t="shared" si="22"/>
        <v>1634890.0500000003</v>
      </c>
      <c r="E102" s="24">
        <f t="shared" si="22"/>
        <v>598887.4500000001</v>
      </c>
      <c r="F102" s="24">
        <f t="shared" si="22"/>
        <v>1057769.62</v>
      </c>
      <c r="G102" s="24">
        <f t="shared" si="22"/>
        <v>1678439.69</v>
      </c>
      <c r="H102" s="24">
        <f t="shared" si="22"/>
        <v>838408.1900000001</v>
      </c>
      <c r="I102" s="24">
        <f t="shared" si="22"/>
        <v>316485.47</v>
      </c>
      <c r="J102" s="24">
        <f t="shared" si="22"/>
        <v>552138.09</v>
      </c>
      <c r="K102" s="48">
        <f>SUM(B102:J102)</f>
        <v>8742695.07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18160.79</v>
      </c>
      <c r="C103" s="24">
        <f t="shared" si="23"/>
        <v>22930.7</v>
      </c>
      <c r="D103" s="24">
        <f t="shared" si="23"/>
        <v>26334.63</v>
      </c>
      <c r="E103" s="24">
        <f t="shared" si="23"/>
        <v>21816.78</v>
      </c>
      <c r="F103" s="24">
        <f t="shared" si="23"/>
        <v>22956.23</v>
      </c>
      <c r="G103" s="24">
        <f t="shared" si="23"/>
        <v>29150.16</v>
      </c>
      <c r="H103" s="24">
        <f t="shared" si="23"/>
        <v>19509.04</v>
      </c>
      <c r="I103" s="19">
        <f t="shared" si="23"/>
        <v>0</v>
      </c>
      <c r="J103" s="24">
        <f t="shared" si="23"/>
        <v>13688.09</v>
      </c>
      <c r="K103" s="48">
        <f>SUM(B103:J103)</f>
        <v>174546.42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8917241.48</v>
      </c>
      <c r="L109" s="54"/>
    </row>
    <row r="110" spans="1:11" ht="18.75" customHeight="1">
      <c r="A110" s="26" t="s">
        <v>73</v>
      </c>
      <c r="B110" s="27">
        <v>98272.38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98272.38</v>
      </c>
    </row>
    <row r="111" spans="1:11" ht="18.75" customHeight="1">
      <c r="A111" s="26" t="s">
        <v>74</v>
      </c>
      <c r="B111" s="27">
        <v>655990.8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655990.8</v>
      </c>
    </row>
    <row r="112" spans="1:11" ht="18.75" customHeight="1">
      <c r="A112" s="26" t="s">
        <v>75</v>
      </c>
      <c r="B112" s="40">
        <v>0</v>
      </c>
      <c r="C112" s="27">
        <f>+C101</f>
        <v>1352504.82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1352504.82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1661224.6800000002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1661224.6800000002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620704.2300000001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620704.2300000001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311971.52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311971.52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579557.47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579557.47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28204.32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28204.32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160992.54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160992.54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503844.12</v>
      </c>
      <c r="H119" s="40">
        <v>0</v>
      </c>
      <c r="I119" s="40">
        <v>0</v>
      </c>
      <c r="J119" s="40">
        <v>0</v>
      </c>
      <c r="K119" s="41">
        <f t="shared" si="24"/>
        <v>503844.12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42546.54</v>
      </c>
      <c r="H120" s="40">
        <v>0</v>
      </c>
      <c r="I120" s="40">
        <v>0</v>
      </c>
      <c r="J120" s="40">
        <v>0</v>
      </c>
      <c r="K120" s="41">
        <f t="shared" si="24"/>
        <v>42546.54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267818.42</v>
      </c>
      <c r="H121" s="40">
        <v>0</v>
      </c>
      <c r="I121" s="40">
        <v>0</v>
      </c>
      <c r="J121" s="40">
        <v>0</v>
      </c>
      <c r="K121" s="41">
        <f t="shared" si="24"/>
        <v>267818.42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234924.21</v>
      </c>
      <c r="H122" s="40">
        <v>0</v>
      </c>
      <c r="I122" s="40">
        <v>0</v>
      </c>
      <c r="J122" s="40">
        <v>0</v>
      </c>
      <c r="K122" s="41">
        <f t="shared" si="24"/>
        <v>234924.21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658456.55</v>
      </c>
      <c r="H123" s="40">
        <v>0</v>
      </c>
      <c r="I123" s="40">
        <v>0</v>
      </c>
      <c r="J123" s="40">
        <v>0</v>
      </c>
      <c r="K123" s="41">
        <f t="shared" si="24"/>
        <v>658456.55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302168.44</v>
      </c>
      <c r="I124" s="40">
        <v>0</v>
      </c>
      <c r="J124" s="40">
        <v>0</v>
      </c>
      <c r="K124" s="41">
        <f t="shared" si="24"/>
        <v>302168.44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555748.79</v>
      </c>
      <c r="I125" s="40">
        <v>0</v>
      </c>
      <c r="J125" s="40">
        <v>0</v>
      </c>
      <c r="K125" s="41">
        <f t="shared" si="24"/>
        <v>555748.79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316485.47</v>
      </c>
      <c r="J126" s="40">
        <v>0</v>
      </c>
      <c r="K126" s="41">
        <f t="shared" si="24"/>
        <v>316485.47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565826.18</v>
      </c>
      <c r="K127" s="44">
        <f t="shared" si="24"/>
        <v>565826.18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2016-01-06T12:28:10Z</dcterms:modified>
  <cp:category/>
  <cp:version/>
  <cp:contentType/>
  <cp:contentStatus/>
</cp:coreProperties>
</file>