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<sst xmlns="http://schemas.openxmlformats.org/spreadsheetml/2006/main" count="131" uniqueCount="131">
  <si>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</si>
  <si>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</si>
  <si>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</si>
  <si>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</si>
  <si>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</si>
  <si>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</si>
  <si>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</si>
  <si>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</si>
  <si>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</si>
  <si>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</si>
  <si>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</si>
  <si>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</si>
  <si>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</si>
  <si>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</si>
  <si>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</si>
  <si>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</si>
  <si>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</si>
  <si>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</si>
  <si>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</si>
  <si>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</si>
  <si>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</si>
  <si>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</si>
  <si>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</si>
  <si>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</si>
  <si>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</si>
  <si>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</si>
  <si>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</si>
  <si>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</si>
  <si>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</si>
  <si>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</si>
  <si>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</si>
  <si>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</si>
  <si>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</si>
  <si>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</si>
  <si>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</si>
  <si>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</si>
  <si>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</si>
  <si>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</si>
  <si>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</si>
  <si>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</si>
  <si>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</si>
  <si>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</si>
  <si>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</si>
  <si>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</si>
  <si>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</si>
  <si>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</si>
  <si>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</si>
  <si>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</si>
  <si>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</si>
  <si>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</si>
  <si>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</si>
  <si>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</si>
  <si>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</si>
  <si>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</si>
  <si>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</si>
  <si>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</si>
  <si>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</si>
  <si>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</si>
  <si>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</si>
  <si>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</si>
  <si>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</si>
  <si>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</si>
  <si>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</si>
  <si>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</si>
  <si>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</si>
  <si>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</si>
  <si>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</si>
  <si>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</si>
  <si>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</si>
  <si>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</si>
  <si>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</si>
  <si>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</si>
  <si>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</si>
  <si>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</si>
  <si>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</si>
  <si>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</si>
  <si>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</si>
  <si>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</si>
  <si>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</si>
  <si>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</si>
  <si>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</si>
  <si>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</si>
  <si>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</si>
  <si>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</si>
  <si>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</si>
  <si>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</si>
  <si>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</si>
  <si>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</si>
  <si>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</si>
  <si>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</si>
  <si>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</si>
  <si>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</si>
  <si>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</si>
  <si>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</si>
  <si>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</si>
  <si>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</si>
  <si>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</si>
  <si>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</si>
  <si>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</si>
  <si>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</si>
  <si>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</si>
  <si>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</si>
  <si>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</si>
  <si>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</si>
  <si>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</si>
  <si>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</si>
  <si>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</si>
  <si>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</si>
  <si>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</si>
  <si>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</si>
  <si>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</si>
  <si>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</si>
  <si>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</si>
  <si>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</si>
  <si>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</si>
  <si>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</si>
  <si>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</si>
  <si>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</si>
  <si>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</si>
  <si>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</si>
  <si>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</si>
  <si>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</si>
  <si>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</si>
  <si>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</si>
  <si>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</si>
  <si>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</si>
  <si>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</si>
  <si>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</si>
  <si>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</si>
  <si>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</si>
  <si>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31/12/15 - VENCIMENTO 08/01/16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</si>
</sst>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222117</v>
      </c>
      <c r="C7" s="9">
        <f t="shared" si="0"/>
        <v>261580</v>
      </c>
      <c r="D7" s="9">
        <f t="shared" si="0"/>
        <v>293349</v>
      </c>
      <c r="E7" s="9">
        <f t="shared" si="0"/>
        <v>176643</v>
      </c>
      <c r="F7" s="9">
        <f t="shared" si="0"/>
        <v>284158</v>
      </c>
      <c r="G7" s="9">
        <f t="shared" si="0"/>
        <v>448310</v>
      </c>
      <c r="H7" s="9">
        <f t="shared" si="0"/>
        <v>161315</v>
      </c>
      <c r="I7" s="9">
        <f t="shared" si="0"/>
        <v>36173</v>
      </c>
      <c r="J7" s="9">
        <f t="shared" si="0"/>
        <v>142090</v>
      </c>
      <c r="K7" s="9">
        <f t="shared" si="0"/>
        <v>2025735</v>
      </c>
      <c r="L7" s="52"/>
    </row>
    <row r="8" spans="1:11" ht="17.25" customHeight="1">
      <c r="A8" s="10" t="s">
        <v>101</v>
      </c>
      <c r="B8" s="11">
        <f>B9+B12+B16</f>
        <v>124201</v>
      </c>
      <c r="C8" s="11">
        <f aca="true" t="shared" si="1" ref="C8:J8">C9+C12+C16</f>
        <v>155100</v>
      </c>
      <c r="D8" s="11">
        <f t="shared" si="1"/>
        <v>163032</v>
      </c>
      <c r="E8" s="11">
        <f t="shared" si="1"/>
        <v>102970</v>
      </c>
      <c r="F8" s="11">
        <f t="shared" si="1"/>
        <v>152045</v>
      </c>
      <c r="G8" s="11">
        <f t="shared" si="1"/>
        <v>240501</v>
      </c>
      <c r="H8" s="11">
        <f t="shared" si="1"/>
        <v>99248</v>
      </c>
      <c r="I8" s="11">
        <f t="shared" si="1"/>
        <v>18676</v>
      </c>
      <c r="J8" s="11">
        <f t="shared" si="1"/>
        <v>79244</v>
      </c>
      <c r="K8" s="11">
        <f>SUM(B8:J8)</f>
        <v>1135017</v>
      </c>
    </row>
    <row r="9" spans="1:11" ht="17.25" customHeight="1">
      <c r="A9" s="15" t="s">
        <v>17</v>
      </c>
      <c r="B9" s="13">
        <f>+B10+B11</f>
        <v>27030</v>
      </c>
      <c r="C9" s="13">
        <f aca="true" t="shared" si="2" ref="C9:J9">+C10+C11</f>
        <v>37263</v>
      </c>
      <c r="D9" s="13">
        <f t="shared" si="2"/>
        <v>37254</v>
      </c>
      <c r="E9" s="13">
        <f t="shared" si="2"/>
        <v>22838</v>
      </c>
      <c r="F9" s="13">
        <f t="shared" si="2"/>
        <v>28568</v>
      </c>
      <c r="G9" s="13">
        <f t="shared" si="2"/>
        <v>33970</v>
      </c>
      <c r="H9" s="13">
        <f t="shared" si="2"/>
        <v>22748</v>
      </c>
      <c r="I9" s="13">
        <f t="shared" si="2"/>
        <v>4906</v>
      </c>
      <c r="J9" s="13">
        <f t="shared" si="2"/>
        <v>16266</v>
      </c>
      <c r="K9" s="11">
        <f>SUM(B9:J9)</f>
        <v>230843</v>
      </c>
    </row>
    <row r="10" spans="1:11" ht="17.25" customHeight="1">
      <c r="A10" s="29" t="s">
        <v>18</v>
      </c>
      <c r="B10" s="13">
        <v>27030</v>
      </c>
      <c r="C10" s="13">
        <v>37263</v>
      </c>
      <c r="D10" s="13">
        <v>37254</v>
      </c>
      <c r="E10" s="13">
        <v>22838</v>
      </c>
      <c r="F10" s="13">
        <v>28568</v>
      </c>
      <c r="G10" s="13">
        <v>33970</v>
      </c>
      <c r="H10" s="13">
        <v>22748</v>
      </c>
      <c r="I10" s="13">
        <v>4906</v>
      </c>
      <c r="J10" s="13">
        <v>16266</v>
      </c>
      <c r="K10" s="11">
        <f>SUM(B10:J10)</f>
        <v>230843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86155</v>
      </c>
      <c r="C12" s="17">
        <f t="shared" si="3"/>
        <v>105711</v>
      </c>
      <c r="D12" s="17">
        <f t="shared" si="3"/>
        <v>112084</v>
      </c>
      <c r="E12" s="17">
        <f t="shared" si="3"/>
        <v>71699</v>
      </c>
      <c r="F12" s="17">
        <f t="shared" si="3"/>
        <v>108462</v>
      </c>
      <c r="G12" s="17">
        <f t="shared" si="3"/>
        <v>183132</v>
      </c>
      <c r="H12" s="17">
        <f t="shared" si="3"/>
        <v>69492</v>
      </c>
      <c r="I12" s="17">
        <f t="shared" si="3"/>
        <v>12179</v>
      </c>
      <c r="J12" s="17">
        <f t="shared" si="3"/>
        <v>55892</v>
      </c>
      <c r="K12" s="11">
        <f aca="true" t="shared" si="4" ref="K12:K27">SUM(B12:J12)</f>
        <v>804806</v>
      </c>
    </row>
    <row r="13" spans="1:13" ht="17.25" customHeight="1">
      <c r="A13" s="14" t="s">
        <v>20</v>
      </c>
      <c r="B13" s="13">
        <v>42192</v>
      </c>
      <c r="C13" s="13">
        <v>56996</v>
      </c>
      <c r="D13" s="13">
        <v>60043</v>
      </c>
      <c r="E13" s="13">
        <v>38613</v>
      </c>
      <c r="F13" s="13">
        <v>55677</v>
      </c>
      <c r="G13" s="13">
        <v>86700</v>
      </c>
      <c r="H13" s="13">
        <v>32832</v>
      </c>
      <c r="I13" s="13">
        <v>7014</v>
      </c>
      <c r="J13" s="13">
        <v>30305</v>
      </c>
      <c r="K13" s="11">
        <f t="shared" si="4"/>
        <v>410372</v>
      </c>
      <c r="L13" s="52"/>
      <c r="M13" s="53"/>
    </row>
    <row r="14" spans="1:12" ht="17.25" customHeight="1">
      <c r="A14" s="14" t="s">
        <v>21</v>
      </c>
      <c r="B14" s="13">
        <v>42892</v>
      </c>
      <c r="C14" s="13">
        <v>47130</v>
      </c>
      <c r="D14" s="13">
        <v>50545</v>
      </c>
      <c r="E14" s="13">
        <v>32090</v>
      </c>
      <c r="F14" s="13">
        <v>51588</v>
      </c>
      <c r="G14" s="13">
        <v>94689</v>
      </c>
      <c r="H14" s="13">
        <v>35615</v>
      </c>
      <c r="I14" s="13">
        <v>4977</v>
      </c>
      <c r="J14" s="13">
        <v>24974</v>
      </c>
      <c r="K14" s="11">
        <f t="shared" si="4"/>
        <v>384500</v>
      </c>
      <c r="L14" s="52"/>
    </row>
    <row r="15" spans="1:11" ht="17.25" customHeight="1">
      <c r="A15" s="14" t="s">
        <v>22</v>
      </c>
      <c r="B15" s="13">
        <v>1071</v>
      </c>
      <c r="C15" s="13">
        <v>1585</v>
      </c>
      <c r="D15" s="13">
        <v>1496</v>
      </c>
      <c r="E15" s="13">
        <v>996</v>
      </c>
      <c r="F15" s="13">
        <v>1197</v>
      </c>
      <c r="G15" s="13">
        <v>1743</v>
      </c>
      <c r="H15" s="13">
        <v>1045</v>
      </c>
      <c r="I15" s="13">
        <v>188</v>
      </c>
      <c r="J15" s="13">
        <v>613</v>
      </c>
      <c r="K15" s="11">
        <f t="shared" si="4"/>
        <v>9934</v>
      </c>
    </row>
    <row r="16" spans="1:11" ht="17.25" customHeight="1">
      <c r="A16" s="15" t="s">
        <v>97</v>
      </c>
      <c r="B16" s="13">
        <f>B17+B18+B19</f>
        <v>11016</v>
      </c>
      <c r="C16" s="13">
        <f aca="true" t="shared" si="5" ref="C16:J16">C17+C18+C19</f>
        <v>12126</v>
      </c>
      <c r="D16" s="13">
        <f t="shared" si="5"/>
        <v>13694</v>
      </c>
      <c r="E16" s="13">
        <f t="shared" si="5"/>
        <v>8433</v>
      </c>
      <c r="F16" s="13">
        <f t="shared" si="5"/>
        <v>15015</v>
      </c>
      <c r="G16" s="13">
        <f t="shared" si="5"/>
        <v>23399</v>
      </c>
      <c r="H16" s="13">
        <f t="shared" si="5"/>
        <v>7008</v>
      </c>
      <c r="I16" s="13">
        <f t="shared" si="5"/>
        <v>1591</v>
      </c>
      <c r="J16" s="13">
        <f t="shared" si="5"/>
        <v>7086</v>
      </c>
      <c r="K16" s="11">
        <f t="shared" si="4"/>
        <v>99368</v>
      </c>
    </row>
    <row r="17" spans="1:11" ht="17.25" customHeight="1">
      <c r="A17" s="14" t="s">
        <v>98</v>
      </c>
      <c r="B17" s="13">
        <v>4616</v>
      </c>
      <c r="C17" s="13">
        <v>5269</v>
      </c>
      <c r="D17" s="13">
        <v>5666</v>
      </c>
      <c r="E17" s="13">
        <v>3280</v>
      </c>
      <c r="F17" s="13">
        <v>6426</v>
      </c>
      <c r="G17" s="13">
        <v>10268</v>
      </c>
      <c r="H17" s="13">
        <v>3095</v>
      </c>
      <c r="I17" s="13">
        <v>741</v>
      </c>
      <c r="J17" s="13">
        <v>2776</v>
      </c>
      <c r="K17" s="11">
        <f t="shared" si="4"/>
        <v>42137</v>
      </c>
    </row>
    <row r="18" spans="1:11" ht="17.25" customHeight="1">
      <c r="A18" s="14" t="s">
        <v>99</v>
      </c>
      <c r="B18" s="13">
        <v>1993</v>
      </c>
      <c r="C18" s="13">
        <v>1854</v>
      </c>
      <c r="D18" s="13">
        <v>3011</v>
      </c>
      <c r="E18" s="13">
        <v>2010</v>
      </c>
      <c r="F18" s="13">
        <v>3577</v>
      </c>
      <c r="G18" s="13">
        <v>6425</v>
      </c>
      <c r="H18" s="13">
        <v>1270</v>
      </c>
      <c r="I18" s="13">
        <v>280</v>
      </c>
      <c r="J18" s="13">
        <v>1748</v>
      </c>
      <c r="K18" s="11">
        <f t="shared" si="4"/>
        <v>22168</v>
      </c>
    </row>
    <row r="19" spans="1:11" ht="17.25" customHeight="1">
      <c r="A19" s="14" t="s">
        <v>100</v>
      </c>
      <c r="B19" s="13">
        <v>4407</v>
      </c>
      <c r="C19" s="13">
        <v>5003</v>
      </c>
      <c r="D19" s="13">
        <v>5017</v>
      </c>
      <c r="E19" s="13">
        <v>3143</v>
      </c>
      <c r="F19" s="13">
        <v>5012</v>
      </c>
      <c r="G19" s="13">
        <v>6706</v>
      </c>
      <c r="H19" s="13">
        <v>2643</v>
      </c>
      <c r="I19" s="13">
        <v>570</v>
      </c>
      <c r="J19" s="13">
        <v>2562</v>
      </c>
      <c r="K19" s="11">
        <f t="shared" si="4"/>
        <v>35063</v>
      </c>
    </row>
    <row r="20" spans="1:11" ht="17.25" customHeight="1">
      <c r="A20" s="16" t="s">
        <v>23</v>
      </c>
      <c r="B20" s="11">
        <f>+B21+B22+B23</f>
        <v>70649</v>
      </c>
      <c r="C20" s="11">
        <f aca="true" t="shared" si="6" ref="C20:J20">+C21+C22+C23</f>
        <v>69890</v>
      </c>
      <c r="D20" s="11">
        <f t="shared" si="6"/>
        <v>86336</v>
      </c>
      <c r="E20" s="11">
        <f t="shared" si="6"/>
        <v>48404</v>
      </c>
      <c r="F20" s="11">
        <f t="shared" si="6"/>
        <v>99080</v>
      </c>
      <c r="G20" s="11">
        <f t="shared" si="6"/>
        <v>168615</v>
      </c>
      <c r="H20" s="11">
        <f t="shared" si="6"/>
        <v>45736</v>
      </c>
      <c r="I20" s="11">
        <f t="shared" si="6"/>
        <v>10709</v>
      </c>
      <c r="J20" s="11">
        <f t="shared" si="6"/>
        <v>39243</v>
      </c>
      <c r="K20" s="11">
        <f t="shared" si="4"/>
        <v>638662</v>
      </c>
    </row>
    <row r="21" spans="1:12" ht="17.25" customHeight="1">
      <c r="A21" s="12" t="s">
        <v>24</v>
      </c>
      <c r="B21" s="13">
        <v>38440</v>
      </c>
      <c r="C21" s="13">
        <v>41737</v>
      </c>
      <c r="D21" s="13">
        <v>51214</v>
      </c>
      <c r="E21" s="13">
        <v>28482</v>
      </c>
      <c r="F21" s="13">
        <v>56078</v>
      </c>
      <c r="G21" s="13">
        <v>85354</v>
      </c>
      <c r="H21" s="13">
        <v>24356</v>
      </c>
      <c r="I21" s="13">
        <v>6617</v>
      </c>
      <c r="J21" s="13">
        <v>22823</v>
      </c>
      <c r="K21" s="11">
        <f t="shared" si="4"/>
        <v>355101</v>
      </c>
      <c r="L21" s="52"/>
    </row>
    <row r="22" spans="1:12" ht="17.25" customHeight="1">
      <c r="A22" s="12" t="s">
        <v>25</v>
      </c>
      <c r="B22" s="13">
        <v>31476</v>
      </c>
      <c r="C22" s="13">
        <v>27307</v>
      </c>
      <c r="D22" s="13">
        <v>34218</v>
      </c>
      <c r="E22" s="13">
        <v>19446</v>
      </c>
      <c r="F22" s="13">
        <v>42235</v>
      </c>
      <c r="G22" s="13">
        <v>81911</v>
      </c>
      <c r="H22" s="13">
        <v>20902</v>
      </c>
      <c r="I22" s="13">
        <v>3977</v>
      </c>
      <c r="J22" s="13">
        <v>16065</v>
      </c>
      <c r="K22" s="11">
        <f t="shared" si="4"/>
        <v>277537</v>
      </c>
      <c r="L22" s="52"/>
    </row>
    <row r="23" spans="1:11" ht="17.25" customHeight="1">
      <c r="A23" s="12" t="s">
        <v>26</v>
      </c>
      <c r="B23" s="13">
        <v>733</v>
      </c>
      <c r="C23" s="13">
        <v>846</v>
      </c>
      <c r="D23" s="13">
        <v>904</v>
      </c>
      <c r="E23" s="13">
        <v>476</v>
      </c>
      <c r="F23" s="13">
        <v>767</v>
      </c>
      <c r="G23" s="13">
        <v>1350</v>
      </c>
      <c r="H23" s="13">
        <v>478</v>
      </c>
      <c r="I23" s="13">
        <v>115</v>
      </c>
      <c r="J23" s="13">
        <v>355</v>
      </c>
      <c r="K23" s="11">
        <f t="shared" si="4"/>
        <v>6024</v>
      </c>
    </row>
    <row r="24" spans="1:11" ht="17.25" customHeight="1">
      <c r="A24" s="16" t="s">
        <v>27</v>
      </c>
      <c r="B24" s="13">
        <v>27267</v>
      </c>
      <c r="C24" s="13">
        <v>36590</v>
      </c>
      <c r="D24" s="13">
        <v>43981</v>
      </c>
      <c r="E24" s="13">
        <v>25269</v>
      </c>
      <c r="F24" s="13">
        <v>33033</v>
      </c>
      <c r="G24" s="13">
        <v>39194</v>
      </c>
      <c r="H24" s="13">
        <v>15684</v>
      </c>
      <c r="I24" s="13">
        <v>6788</v>
      </c>
      <c r="J24" s="13">
        <v>23603</v>
      </c>
      <c r="K24" s="11">
        <f t="shared" si="4"/>
        <v>251409</v>
      </c>
    </row>
    <row r="25" spans="1:12" ht="17.25" customHeight="1">
      <c r="A25" s="12" t="s">
        <v>28</v>
      </c>
      <c r="B25" s="13">
        <v>17451</v>
      </c>
      <c r="C25" s="13">
        <v>23418</v>
      </c>
      <c r="D25" s="13">
        <v>28148</v>
      </c>
      <c r="E25" s="13">
        <v>16172</v>
      </c>
      <c r="F25" s="13">
        <v>21141</v>
      </c>
      <c r="G25" s="13">
        <v>25084</v>
      </c>
      <c r="H25" s="13">
        <v>10038</v>
      </c>
      <c r="I25" s="13">
        <v>4344</v>
      </c>
      <c r="J25" s="13">
        <v>15106</v>
      </c>
      <c r="K25" s="11">
        <f t="shared" si="4"/>
        <v>160902</v>
      </c>
      <c r="L25" s="52"/>
    </row>
    <row r="26" spans="1:12" ht="17.25" customHeight="1">
      <c r="A26" s="12" t="s">
        <v>29</v>
      </c>
      <c r="B26" s="13">
        <v>9816</v>
      </c>
      <c r="C26" s="13">
        <v>13172</v>
      </c>
      <c r="D26" s="13">
        <v>15833</v>
      </c>
      <c r="E26" s="13">
        <v>9097</v>
      </c>
      <c r="F26" s="13">
        <v>11892</v>
      </c>
      <c r="G26" s="13">
        <v>14110</v>
      </c>
      <c r="H26" s="13">
        <v>5646</v>
      </c>
      <c r="I26" s="13">
        <v>2444</v>
      </c>
      <c r="J26" s="13">
        <v>8497</v>
      </c>
      <c r="K26" s="11">
        <f t="shared" si="4"/>
        <v>90507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647</v>
      </c>
      <c r="I27" s="11">
        <v>0</v>
      </c>
      <c r="J27" s="11">
        <v>0</v>
      </c>
      <c r="K27" s="11">
        <f t="shared" si="4"/>
        <v>647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27936.17</v>
      </c>
      <c r="I35" s="19">
        <v>0</v>
      </c>
      <c r="J35" s="19">
        <v>0</v>
      </c>
      <c r="K35" s="23">
        <f>SUM(B35:J35)</f>
        <v>27936.17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593870.5700000001</v>
      </c>
      <c r="C47" s="22">
        <f aca="true" t="shared" si="11" ref="C47:H47">+C48+C57</f>
        <v>796682.9999999999</v>
      </c>
      <c r="D47" s="22">
        <f t="shared" si="11"/>
        <v>1002477.1599999999</v>
      </c>
      <c r="E47" s="22">
        <f t="shared" si="11"/>
        <v>521844.44000000006</v>
      </c>
      <c r="F47" s="22">
        <f t="shared" si="11"/>
        <v>803648.1</v>
      </c>
      <c r="G47" s="22">
        <f t="shared" si="11"/>
        <v>1089032.8</v>
      </c>
      <c r="H47" s="22">
        <f t="shared" si="11"/>
        <v>485387.97</v>
      </c>
      <c r="I47" s="22">
        <f>+I48+I57</f>
        <v>173932.87</v>
      </c>
      <c r="J47" s="22">
        <f>+J48+J57</f>
        <v>418872.37</v>
      </c>
      <c r="K47" s="22">
        <f>SUM(B47:J47)</f>
        <v>5885749.279999999</v>
      </c>
    </row>
    <row r="48" spans="1:11" ht="17.25" customHeight="1">
      <c r="A48" s="16" t="s">
        <v>115</v>
      </c>
      <c r="B48" s="23">
        <f>SUM(B49:B56)</f>
        <v>575709.78</v>
      </c>
      <c r="C48" s="23">
        <f aca="true" t="shared" si="12" ref="C48:J48">SUM(C49:C56)</f>
        <v>773752.2999999999</v>
      </c>
      <c r="D48" s="23">
        <f t="shared" si="12"/>
        <v>976142.5299999999</v>
      </c>
      <c r="E48" s="23">
        <f t="shared" si="12"/>
        <v>500027.66000000003</v>
      </c>
      <c r="F48" s="23">
        <f t="shared" si="12"/>
        <v>780691.87</v>
      </c>
      <c r="G48" s="23">
        <f t="shared" si="12"/>
        <v>1059882.6400000001</v>
      </c>
      <c r="H48" s="23">
        <f t="shared" si="12"/>
        <v>465878.93</v>
      </c>
      <c r="I48" s="23">
        <f t="shared" si="12"/>
        <v>173932.87</v>
      </c>
      <c r="J48" s="23">
        <f t="shared" si="12"/>
        <v>405184.27999999997</v>
      </c>
      <c r="K48" s="23">
        <f aca="true" t="shared" si="13" ref="K48:K57">SUM(B48:J48)</f>
        <v>5711202.86</v>
      </c>
    </row>
    <row r="49" spans="1:11" ht="17.25" customHeight="1">
      <c r="A49" s="34" t="s">
        <v>46</v>
      </c>
      <c r="B49" s="23">
        <f aca="true" t="shared" si="14" ref="B49:H49">ROUND(B30*B7,2)</f>
        <v>572684.26</v>
      </c>
      <c r="C49" s="23">
        <f t="shared" si="14"/>
        <v>767554.19</v>
      </c>
      <c r="D49" s="23">
        <f t="shared" si="14"/>
        <v>971249.2</v>
      </c>
      <c r="E49" s="23">
        <f t="shared" si="14"/>
        <v>497391.36</v>
      </c>
      <c r="F49" s="23">
        <f t="shared" si="14"/>
        <v>776745.89</v>
      </c>
      <c r="G49" s="23">
        <f t="shared" si="14"/>
        <v>1054200.97</v>
      </c>
      <c r="H49" s="23">
        <f t="shared" si="14"/>
        <v>434969.77</v>
      </c>
      <c r="I49" s="23">
        <f>ROUND(I30*I7,2)</f>
        <v>172867.15</v>
      </c>
      <c r="J49" s="23">
        <f>ROUND(J30*J7,2)</f>
        <v>402967.24</v>
      </c>
      <c r="K49" s="23">
        <f t="shared" si="13"/>
        <v>5650630.030000001</v>
      </c>
    </row>
    <row r="50" spans="1:11" ht="17.25" customHeight="1">
      <c r="A50" s="34" t="s">
        <v>47</v>
      </c>
      <c r="B50" s="19">
        <v>0</v>
      </c>
      <c r="C50" s="23">
        <f>ROUND(C31*C7,2)</f>
        <v>1706.13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1706.13</v>
      </c>
    </row>
    <row r="51" spans="1:11" ht="17.25" customHeight="1">
      <c r="A51" s="68" t="s">
        <v>108</v>
      </c>
      <c r="B51" s="69">
        <f aca="true" t="shared" si="15" ref="B51:H51">ROUND(B32*B7,2)</f>
        <v>-1066.16</v>
      </c>
      <c r="C51" s="69">
        <f t="shared" si="15"/>
        <v>-1281.74</v>
      </c>
      <c r="D51" s="69">
        <f t="shared" si="15"/>
        <v>-1466.75</v>
      </c>
      <c r="E51" s="69">
        <f t="shared" si="15"/>
        <v>-809.1</v>
      </c>
      <c r="F51" s="69">
        <f t="shared" si="15"/>
        <v>-1335.54</v>
      </c>
      <c r="G51" s="69">
        <f t="shared" si="15"/>
        <v>-1748.41</v>
      </c>
      <c r="H51" s="69">
        <f t="shared" si="15"/>
        <v>-742.05</v>
      </c>
      <c r="I51" s="19">
        <v>0</v>
      </c>
      <c r="J51" s="19">
        <v>0</v>
      </c>
      <c r="K51" s="69">
        <f>SUM(B51:J51)</f>
        <v>-8449.75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27936.17</v>
      </c>
      <c r="I53" s="31">
        <f>+I35</f>
        <v>0</v>
      </c>
      <c r="J53" s="31">
        <f>+J35</f>
        <v>0</v>
      </c>
      <c r="K53" s="23">
        <f t="shared" si="13"/>
        <v>27936.17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18160.79</v>
      </c>
      <c r="C57" s="36">
        <v>22930.7</v>
      </c>
      <c r="D57" s="36">
        <v>26334.63</v>
      </c>
      <c r="E57" s="36">
        <v>21816.78</v>
      </c>
      <c r="F57" s="36">
        <v>22956.23</v>
      </c>
      <c r="G57" s="36">
        <v>29150.16</v>
      </c>
      <c r="H57" s="36">
        <v>19509.04</v>
      </c>
      <c r="I57" s="19">
        <v>0</v>
      </c>
      <c r="J57" s="36">
        <v>13688.09</v>
      </c>
      <c r="K57" s="36">
        <f t="shared" si="13"/>
        <v>174546.42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-94605</v>
      </c>
      <c r="C61" s="35">
        <f t="shared" si="16"/>
        <v>-130539.13</v>
      </c>
      <c r="D61" s="35">
        <f t="shared" si="16"/>
        <v>-131468.39</v>
      </c>
      <c r="E61" s="35">
        <f t="shared" si="16"/>
        <v>-84264.31</v>
      </c>
      <c r="F61" s="35">
        <f t="shared" si="16"/>
        <v>-100368.5</v>
      </c>
      <c r="G61" s="35">
        <f t="shared" si="16"/>
        <v>-118906.89</v>
      </c>
      <c r="H61" s="35">
        <f t="shared" si="16"/>
        <v>-79618</v>
      </c>
      <c r="I61" s="35">
        <f t="shared" si="16"/>
        <v>-66483.09</v>
      </c>
      <c r="J61" s="35">
        <f t="shared" si="16"/>
        <v>-64428.82</v>
      </c>
      <c r="K61" s="35">
        <f>SUM(B61:J61)</f>
        <v>-870682.13</v>
      </c>
    </row>
    <row r="62" spans="1:11" ht="18.75" customHeight="1">
      <c r="A62" s="16" t="s">
        <v>77</v>
      </c>
      <c r="B62" s="35">
        <f aca="true" t="shared" si="17" ref="B62:J62">B63+B64+B65+B66+B67+B68</f>
        <v>-94605</v>
      </c>
      <c r="C62" s="35">
        <f t="shared" si="17"/>
        <v>-130420.5</v>
      </c>
      <c r="D62" s="35">
        <f t="shared" si="17"/>
        <v>-130389</v>
      </c>
      <c r="E62" s="35">
        <f t="shared" si="17"/>
        <v>-79933</v>
      </c>
      <c r="F62" s="35">
        <f t="shared" si="17"/>
        <v>-99988</v>
      </c>
      <c r="G62" s="35">
        <f t="shared" si="17"/>
        <v>-118895</v>
      </c>
      <c r="H62" s="35">
        <f t="shared" si="17"/>
        <v>-79618</v>
      </c>
      <c r="I62" s="35">
        <f t="shared" si="17"/>
        <v>-17171</v>
      </c>
      <c r="J62" s="35">
        <f t="shared" si="17"/>
        <v>-56931</v>
      </c>
      <c r="K62" s="35">
        <f aca="true" t="shared" si="18" ref="K62:K98">SUM(B62:J62)</f>
        <v>-807950.5</v>
      </c>
    </row>
    <row r="63" spans="1:11" ht="18.75" customHeight="1">
      <c r="A63" s="12" t="s">
        <v>78</v>
      </c>
      <c r="B63" s="35">
        <f>-ROUND(B9*$D$3,2)</f>
        <v>-94605</v>
      </c>
      <c r="C63" s="35">
        <f aca="true" t="shared" si="19" ref="C63:J63">-ROUND(C9*$D$3,2)</f>
        <v>-130420.5</v>
      </c>
      <c r="D63" s="35">
        <f t="shared" si="19"/>
        <v>-130389</v>
      </c>
      <c r="E63" s="35">
        <f t="shared" si="19"/>
        <v>-79933</v>
      </c>
      <c r="F63" s="35">
        <f t="shared" si="19"/>
        <v>-99988</v>
      </c>
      <c r="G63" s="35">
        <f t="shared" si="19"/>
        <v>-118895</v>
      </c>
      <c r="H63" s="35">
        <f t="shared" si="19"/>
        <v>-79618</v>
      </c>
      <c r="I63" s="35">
        <f t="shared" si="19"/>
        <v>-17171</v>
      </c>
      <c r="J63" s="35">
        <f t="shared" si="19"/>
        <v>-56931</v>
      </c>
      <c r="K63" s="35">
        <f t="shared" si="18"/>
        <v>-807950.5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-118.63</v>
      </c>
      <c r="D69" s="35">
        <f t="shared" si="20"/>
        <v>-1079.39</v>
      </c>
      <c r="E69" s="35">
        <f t="shared" si="20"/>
        <v>-4331.31</v>
      </c>
      <c r="F69" s="35">
        <f t="shared" si="20"/>
        <v>-380.5</v>
      </c>
      <c r="G69" s="35">
        <f t="shared" si="20"/>
        <v>-11.89</v>
      </c>
      <c r="H69" s="19">
        <v>0</v>
      </c>
      <c r="I69" s="35">
        <f t="shared" si="20"/>
        <v>-49312.090000000004</v>
      </c>
      <c r="J69" s="35">
        <f t="shared" si="20"/>
        <v>-7497.82</v>
      </c>
      <c r="K69" s="35">
        <f t="shared" si="18"/>
        <v>-62731.630000000005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-118.63</v>
      </c>
      <c r="D71" s="35">
        <v>-11.89</v>
      </c>
      <c r="E71" s="19">
        <v>0</v>
      </c>
      <c r="F71" s="19">
        <v>0</v>
      </c>
      <c r="G71" s="35">
        <v>-11.89</v>
      </c>
      <c r="H71" s="19">
        <v>0</v>
      </c>
      <c r="I71" s="19">
        <v>0</v>
      </c>
      <c r="J71" s="19">
        <v>0</v>
      </c>
      <c r="K71" s="35">
        <f t="shared" si="18"/>
        <v>-142.40999999999997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-1067.5</v>
      </c>
      <c r="E72" s="19">
        <v>0</v>
      </c>
      <c r="F72" s="35">
        <v>-380.5</v>
      </c>
      <c r="G72" s="19">
        <v>0</v>
      </c>
      <c r="H72" s="19">
        <v>0</v>
      </c>
      <c r="I72" s="47">
        <v>-2120.54</v>
      </c>
      <c r="J72" s="19">
        <v>0</v>
      </c>
      <c r="K72" s="35">
        <f t="shared" si="18"/>
        <v>-3568.54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-4331.31</v>
      </c>
      <c r="F93" s="19">
        <v>0</v>
      </c>
      <c r="G93" s="19">
        <v>0</v>
      </c>
      <c r="H93" s="19">
        <v>0</v>
      </c>
      <c r="I93" s="48">
        <v>-2191.55</v>
      </c>
      <c r="J93" s="48">
        <v>-7497.82</v>
      </c>
      <c r="K93" s="48">
        <f t="shared" si="18"/>
        <v>-14020.68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499265.57</v>
      </c>
      <c r="C101" s="24">
        <f t="shared" si="21"/>
        <v>666143.8699999999</v>
      </c>
      <c r="D101" s="24">
        <f t="shared" si="21"/>
        <v>871008.7699999999</v>
      </c>
      <c r="E101" s="24">
        <f t="shared" si="21"/>
        <v>437580.13</v>
      </c>
      <c r="F101" s="24">
        <f t="shared" si="21"/>
        <v>703279.6</v>
      </c>
      <c r="G101" s="24">
        <f t="shared" si="21"/>
        <v>970125.9100000001</v>
      </c>
      <c r="H101" s="24">
        <f t="shared" si="21"/>
        <v>405769.97</v>
      </c>
      <c r="I101" s="24">
        <f>+I102+I103</f>
        <v>107449.78</v>
      </c>
      <c r="J101" s="24">
        <f>+J102+J103</f>
        <v>354443.55</v>
      </c>
      <c r="K101" s="48">
        <f>SUM(B101:J101)</f>
        <v>5015067.15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481104.78</v>
      </c>
      <c r="C102" s="24">
        <f t="shared" si="22"/>
        <v>643213.1699999999</v>
      </c>
      <c r="D102" s="24">
        <f t="shared" si="22"/>
        <v>844674.1399999999</v>
      </c>
      <c r="E102" s="24">
        <f t="shared" si="22"/>
        <v>415763.35000000003</v>
      </c>
      <c r="F102" s="24">
        <f t="shared" si="22"/>
        <v>680323.37</v>
      </c>
      <c r="G102" s="24">
        <f t="shared" si="22"/>
        <v>940975.7500000001</v>
      </c>
      <c r="H102" s="24">
        <f t="shared" si="22"/>
        <v>386260.93</v>
      </c>
      <c r="I102" s="24">
        <f t="shared" si="22"/>
        <v>107449.78</v>
      </c>
      <c r="J102" s="24">
        <f t="shared" si="22"/>
        <v>340755.45999999996</v>
      </c>
      <c r="K102" s="48">
        <f>SUM(B102:J102)</f>
        <v>4840520.73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18160.79</v>
      </c>
      <c r="C103" s="24">
        <f t="shared" si="23"/>
        <v>22930.7</v>
      </c>
      <c r="D103" s="24">
        <f t="shared" si="23"/>
        <v>26334.63</v>
      </c>
      <c r="E103" s="24">
        <f t="shared" si="23"/>
        <v>21816.78</v>
      </c>
      <c r="F103" s="24">
        <f t="shared" si="23"/>
        <v>22956.23</v>
      </c>
      <c r="G103" s="24">
        <f t="shared" si="23"/>
        <v>29150.16</v>
      </c>
      <c r="H103" s="24">
        <f t="shared" si="23"/>
        <v>19509.04</v>
      </c>
      <c r="I103" s="19">
        <f t="shared" si="23"/>
        <v>0</v>
      </c>
      <c r="J103" s="24">
        <f t="shared" si="23"/>
        <v>13688.09</v>
      </c>
      <c r="K103" s="48">
        <f>SUM(B103:J103)</f>
        <v>174546.42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5015067.140000001</v>
      </c>
      <c r="L109" s="54"/>
    </row>
    <row r="110" spans="1:11" ht="18.75" customHeight="1">
      <c r="A110" s="26" t="s">
        <v>73</v>
      </c>
      <c r="B110" s="27">
        <v>68340.32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68340.32</v>
      </c>
    </row>
    <row r="111" spans="1:11" ht="18.75" customHeight="1">
      <c r="A111" s="26" t="s">
        <v>74</v>
      </c>
      <c r="B111" s="27">
        <v>430925.25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430925.25</v>
      </c>
    </row>
    <row r="112" spans="1:11" ht="18.75" customHeight="1">
      <c r="A112" s="26" t="s">
        <v>75</v>
      </c>
      <c r="B112" s="40">
        <v>0</v>
      </c>
      <c r="C112" s="27">
        <f>+C101</f>
        <v>666143.8699999999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666143.8699999999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871008.7699999999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871008.7699999999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437580.13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437580.13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133845.57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133845.57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255341.64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255341.64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40738.47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40738.47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273353.93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273353.93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343539.71</v>
      </c>
      <c r="H119" s="40">
        <v>0</v>
      </c>
      <c r="I119" s="40">
        <v>0</v>
      </c>
      <c r="J119" s="40">
        <v>0</v>
      </c>
      <c r="K119" s="41">
        <f t="shared" si="24"/>
        <v>343539.71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27797.25</v>
      </c>
      <c r="H120" s="40">
        <v>0</v>
      </c>
      <c r="I120" s="40">
        <v>0</v>
      </c>
      <c r="J120" s="40">
        <v>0</v>
      </c>
      <c r="K120" s="41">
        <f t="shared" si="24"/>
        <v>27797.25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137730.69</v>
      </c>
      <c r="H121" s="40">
        <v>0</v>
      </c>
      <c r="I121" s="40">
        <v>0</v>
      </c>
      <c r="J121" s="40">
        <v>0</v>
      </c>
      <c r="K121" s="41">
        <f t="shared" si="24"/>
        <v>137730.69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124655.17</v>
      </c>
      <c r="H122" s="40">
        <v>0</v>
      </c>
      <c r="I122" s="40">
        <v>0</v>
      </c>
      <c r="J122" s="40">
        <v>0</v>
      </c>
      <c r="K122" s="41">
        <f t="shared" si="24"/>
        <v>124655.17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336403.08</v>
      </c>
      <c r="H123" s="40">
        <v>0</v>
      </c>
      <c r="I123" s="40">
        <v>0</v>
      </c>
      <c r="J123" s="40">
        <v>0</v>
      </c>
      <c r="K123" s="41">
        <f t="shared" si="24"/>
        <v>336403.08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145234.05</v>
      </c>
      <c r="I124" s="40">
        <v>0</v>
      </c>
      <c r="J124" s="40">
        <v>0</v>
      </c>
      <c r="K124" s="41">
        <f t="shared" si="24"/>
        <v>145234.05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260535.91</v>
      </c>
      <c r="I125" s="40">
        <v>0</v>
      </c>
      <c r="J125" s="40">
        <v>0</v>
      </c>
      <c r="K125" s="41">
        <f t="shared" si="24"/>
        <v>260535.91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107449.78</v>
      </c>
      <c r="J126" s="40">
        <v>0</v>
      </c>
      <c r="K126" s="41">
        <f t="shared" si="24"/>
        <v>107449.78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354443.55</v>
      </c>
      <c r="K127" s="44">
        <f t="shared" si="24"/>
        <v>354443.55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2016-01-08T12:01:52Z</dcterms:modified>
  <cp:category/>
  <cp:version/>
  <cp:contentType/>
  <cp:contentStatus/>
</cp:coreProperties>
</file>