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<sst xmlns="http://schemas.openxmlformats.org/spreadsheetml/2006/main" count="109" uniqueCount="107">
  <si>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</si>
  <si>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</si>
  <si>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</si>
  <si>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</si>
  <si>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</si>
  <si>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</si>
  <si>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</si>
  <si>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</si>
  <si>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</si>
  <si>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</si>
  <si>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</si>
  <si>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</si>
  <si>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</si>
  <si>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</si>
  <si>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</si>
  <si>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</si>
  <si>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</si>
  <si>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</si>
  <si>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</si>
  <si>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</si>
  <si>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</si>
  <si>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</si>
  <si>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</si>
  <si>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</si>
  <si>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</si>
  <si>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</si>
  <si>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</si>
  <si>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</si>
  <si>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</si>
  <si>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</si>
  <si>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</si>
  <si>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</si>
  <si>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</si>
  <si>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</si>
  <si>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</si>
  <si>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</si>
  <si>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</si>
  <si>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</si>
  <si>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</si>
  <si>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</si>
  <si>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</si>
  <si>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</si>
  <si>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</si>
  <si>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</si>
  <si>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</si>
  <si>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</si>
  <si>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</si>
  <si>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</si>
  <si>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</si>
  <si>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</si>
  <si>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</si>
  <si>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</si>
  <si>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</si>
  <si>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</si>
  <si>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</si>
  <si>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</si>
  <si>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</si>
  <si>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</si>
  <si>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</si>
  <si>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</si>
  <si>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</si>
  <si>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</si>
  <si>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</si>
  <si>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</si>
  <si>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</si>
  <si>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</si>
  <si>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</si>
  <si>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</si>
  <si>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</si>
  <si>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</si>
  <si>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</si>
  <si>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</si>
  <si>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</si>
  <si>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</si>
  <si>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</si>
  <si>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</si>
  <si>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</si>
  <si>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</si>
  <si>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</si>
  <si>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</si>
  <si>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</si>
  <si>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</si>
  <si>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</si>
  <si>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</si>
  <si>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</si>
  <si>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</si>
  <si>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</si>
  <si>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</si>
  <si>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</si>
  <si>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</si>
  <si>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</si>
  <si>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</si>
  <si>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</si>
  <si>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</si>
  <si>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</si>
  <si>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</si>
  <si>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</si>
  <si>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</si>
  <si>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</si>
  <si>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</si>
  <si>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</si>
  <si>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</si>
  <si>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</si>
  <si>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</si>
  <si>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</si>
  <si>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</si>
  <si>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07/12/15 - VENCIMENTO 14/12/15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</si>
</sst>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" sqref="H19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506182</v>
      </c>
      <c r="C7" s="10">
        <f>C8+C20+C24</f>
        <v>373171</v>
      </c>
      <c r="D7" s="10">
        <f>D8+D20+D24</f>
        <v>381686</v>
      </c>
      <c r="E7" s="10">
        <f>E8+E20+E24</f>
        <v>67105</v>
      </c>
      <c r="F7" s="10">
        <f aca="true" t="shared" si="0" ref="F7:M7">F8+F20+F24</f>
        <v>314545</v>
      </c>
      <c r="G7" s="10">
        <f t="shared" si="0"/>
        <v>501899</v>
      </c>
      <c r="H7" s="10">
        <f t="shared" si="0"/>
        <v>473229</v>
      </c>
      <c r="I7" s="10">
        <f t="shared" si="0"/>
        <v>423000</v>
      </c>
      <c r="J7" s="10">
        <f t="shared" si="0"/>
        <v>304574</v>
      </c>
      <c r="K7" s="10">
        <f t="shared" si="0"/>
        <v>365605</v>
      </c>
      <c r="L7" s="10">
        <f t="shared" si="0"/>
        <v>159657</v>
      </c>
      <c r="M7" s="10">
        <f t="shared" si="0"/>
        <v>86539</v>
      </c>
      <c r="N7" s="10">
        <f>+N8+N20+N24</f>
        <v>3957192</v>
      </c>
    </row>
    <row r="8" spans="1:14" ht="18.75" customHeight="1">
      <c r="A8" s="11" t="s">
        <v>27</v>
      </c>
      <c r="B8" s="12">
        <f>+B9+B12+B16</f>
        <v>293642</v>
      </c>
      <c r="C8" s="12">
        <f>+C9+C12+C16</f>
        <v>227061</v>
      </c>
      <c r="D8" s="12">
        <f>+D9+D12+D16</f>
        <v>248561</v>
      </c>
      <c r="E8" s="12">
        <f>+E9+E12+E16</f>
        <v>40851</v>
      </c>
      <c r="F8" s="12">
        <f aca="true" t="shared" si="1" ref="F8:M8">+F9+F12+F16</f>
        <v>193598</v>
      </c>
      <c r="G8" s="12">
        <f t="shared" si="1"/>
        <v>310310</v>
      </c>
      <c r="H8" s="12">
        <f t="shared" si="1"/>
        <v>279552</v>
      </c>
      <c r="I8" s="12">
        <f t="shared" si="1"/>
        <v>259374</v>
      </c>
      <c r="J8" s="12">
        <f t="shared" si="1"/>
        <v>187169</v>
      </c>
      <c r="K8" s="12">
        <f t="shared" si="1"/>
        <v>212743</v>
      </c>
      <c r="L8" s="12">
        <f t="shared" si="1"/>
        <v>99620</v>
      </c>
      <c r="M8" s="12">
        <f t="shared" si="1"/>
        <v>56018</v>
      </c>
      <c r="N8" s="12">
        <f>SUM(B8:M8)</f>
        <v>2408499</v>
      </c>
    </row>
    <row r="9" spans="1:14" ht="18.75" customHeight="1">
      <c r="A9" s="13" t="s">
        <v>4</v>
      </c>
      <c r="B9" s="14">
        <v>31911</v>
      </c>
      <c r="C9" s="14">
        <v>32268</v>
      </c>
      <c r="D9" s="14">
        <v>23704</v>
      </c>
      <c r="E9" s="14">
        <v>4653</v>
      </c>
      <c r="F9" s="14">
        <v>19906</v>
      </c>
      <c r="G9" s="14">
        <v>33980</v>
      </c>
      <c r="H9" s="14">
        <v>41190</v>
      </c>
      <c r="I9" s="14">
        <v>21999</v>
      </c>
      <c r="J9" s="14">
        <v>27450</v>
      </c>
      <c r="K9" s="14">
        <v>23189</v>
      </c>
      <c r="L9" s="14">
        <v>14552</v>
      </c>
      <c r="M9" s="14">
        <v>8955</v>
      </c>
      <c r="N9" s="12">
        <f aca="true" t="shared" si="2" ref="N9:N19">SUM(B9:M9)</f>
        <v>283757</v>
      </c>
    </row>
    <row r="10" spans="1:14" ht="18.75" customHeight="1">
      <c r="A10" s="15" t="s">
        <v>5</v>
      </c>
      <c r="B10" s="14">
        <f>+B9-B11</f>
        <v>31911</v>
      </c>
      <c r="C10" s="14">
        <f>+C9-C11</f>
        <v>32268</v>
      </c>
      <c r="D10" s="14">
        <f>+D9-D11</f>
        <v>23704</v>
      </c>
      <c r="E10" s="14">
        <f>+E9-E11</f>
        <v>4653</v>
      </c>
      <c r="F10" s="14">
        <f aca="true" t="shared" si="3" ref="F10:M10">+F9-F11</f>
        <v>19906</v>
      </c>
      <c r="G10" s="14">
        <f t="shared" si="3"/>
        <v>33980</v>
      </c>
      <c r="H10" s="14">
        <f t="shared" si="3"/>
        <v>41190</v>
      </c>
      <c r="I10" s="14">
        <f t="shared" si="3"/>
        <v>21999</v>
      </c>
      <c r="J10" s="14">
        <f t="shared" si="3"/>
        <v>27450</v>
      </c>
      <c r="K10" s="14">
        <f t="shared" si="3"/>
        <v>23189</v>
      </c>
      <c r="L10" s="14">
        <f t="shared" si="3"/>
        <v>14552</v>
      </c>
      <c r="M10" s="14">
        <f t="shared" si="3"/>
        <v>8955</v>
      </c>
      <c r="N10" s="12">
        <f t="shared" si="2"/>
        <v>283757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197480</v>
      </c>
      <c r="C12" s="14">
        <f>C13+C14+C15</f>
        <v>151566</v>
      </c>
      <c r="D12" s="14">
        <f>D13+D14+D15</f>
        <v>179685</v>
      </c>
      <c r="E12" s="14">
        <f>E13+E14+E15</f>
        <v>28477</v>
      </c>
      <c r="F12" s="14">
        <f aca="true" t="shared" si="4" ref="F12:M12">F13+F14+F15</f>
        <v>132910</v>
      </c>
      <c r="G12" s="14">
        <f t="shared" si="4"/>
        <v>216860</v>
      </c>
      <c r="H12" s="14">
        <f t="shared" si="4"/>
        <v>189726</v>
      </c>
      <c r="I12" s="14">
        <f t="shared" si="4"/>
        <v>187287</v>
      </c>
      <c r="J12" s="14">
        <f t="shared" si="4"/>
        <v>126829</v>
      </c>
      <c r="K12" s="14">
        <f t="shared" si="4"/>
        <v>146819</v>
      </c>
      <c r="L12" s="14">
        <f t="shared" si="4"/>
        <v>69960</v>
      </c>
      <c r="M12" s="14">
        <f t="shared" si="4"/>
        <v>39491</v>
      </c>
      <c r="N12" s="12">
        <f t="shared" si="2"/>
        <v>1667090</v>
      </c>
    </row>
    <row r="13" spans="1:14" ht="18.75" customHeight="1">
      <c r="A13" s="15" t="s">
        <v>7</v>
      </c>
      <c r="B13" s="14">
        <v>94507</v>
      </c>
      <c r="C13" s="14">
        <v>73187</v>
      </c>
      <c r="D13" s="14">
        <v>84789</v>
      </c>
      <c r="E13" s="14">
        <v>13750</v>
      </c>
      <c r="F13" s="14">
        <v>62807</v>
      </c>
      <c r="G13" s="14">
        <v>103267</v>
      </c>
      <c r="H13" s="14">
        <v>95159</v>
      </c>
      <c r="I13" s="14">
        <v>93556</v>
      </c>
      <c r="J13" s="14">
        <v>59497</v>
      </c>
      <c r="K13" s="14">
        <v>70222</v>
      </c>
      <c r="L13" s="14">
        <v>33434</v>
      </c>
      <c r="M13" s="14">
        <v>18085</v>
      </c>
      <c r="N13" s="12">
        <f t="shared" si="2"/>
        <v>802260</v>
      </c>
    </row>
    <row r="14" spans="1:14" ht="18.75" customHeight="1">
      <c r="A14" s="15" t="s">
        <v>8</v>
      </c>
      <c r="B14" s="14">
        <v>95949</v>
      </c>
      <c r="C14" s="14">
        <v>70334</v>
      </c>
      <c r="D14" s="14">
        <v>89188</v>
      </c>
      <c r="E14" s="14">
        <v>13380</v>
      </c>
      <c r="F14" s="14">
        <v>63958</v>
      </c>
      <c r="G14" s="14">
        <v>101757</v>
      </c>
      <c r="H14" s="14">
        <v>86326</v>
      </c>
      <c r="I14" s="14">
        <v>88812</v>
      </c>
      <c r="J14" s="14">
        <v>62133</v>
      </c>
      <c r="K14" s="14">
        <v>71980</v>
      </c>
      <c r="L14" s="14">
        <v>33836</v>
      </c>
      <c r="M14" s="14">
        <v>20214</v>
      </c>
      <c r="N14" s="12">
        <f t="shared" si="2"/>
        <v>797867</v>
      </c>
    </row>
    <row r="15" spans="1:14" ht="18.75" customHeight="1">
      <c r="A15" s="15" t="s">
        <v>9</v>
      </c>
      <c r="B15" s="14">
        <v>7024</v>
      </c>
      <c r="C15" s="14">
        <v>8045</v>
      </c>
      <c r="D15" s="14">
        <v>5708</v>
      </c>
      <c r="E15" s="14">
        <v>1347</v>
      </c>
      <c r="F15" s="14">
        <v>6145</v>
      </c>
      <c r="G15" s="14">
        <v>11836</v>
      </c>
      <c r="H15" s="14">
        <v>8241</v>
      </c>
      <c r="I15" s="14">
        <v>4919</v>
      </c>
      <c r="J15" s="14">
        <v>5199</v>
      </c>
      <c r="K15" s="14">
        <v>4617</v>
      </c>
      <c r="L15" s="14">
        <v>2690</v>
      </c>
      <c r="M15" s="14">
        <v>1192</v>
      </c>
      <c r="N15" s="12">
        <f t="shared" si="2"/>
        <v>66963</v>
      </c>
    </row>
    <row r="16" spans="1:14" ht="18.75" customHeight="1">
      <c r="A16" s="16" t="s">
        <v>26</v>
      </c>
      <c r="B16" s="14">
        <f>B17+B18+B19</f>
        <v>64251</v>
      </c>
      <c r="C16" s="14">
        <f>C17+C18+C19</f>
        <v>43227</v>
      </c>
      <c r="D16" s="14">
        <f>D17+D18+D19</f>
        <v>45172</v>
      </c>
      <c r="E16" s="14">
        <f>E17+E18+E19</f>
        <v>7721</v>
      </c>
      <c r="F16" s="14">
        <f aca="true" t="shared" si="5" ref="F16:M16">F17+F18+F19</f>
        <v>40782</v>
      </c>
      <c r="G16" s="14">
        <f t="shared" si="5"/>
        <v>59470</v>
      </c>
      <c r="H16" s="14">
        <f t="shared" si="5"/>
        <v>48636</v>
      </c>
      <c r="I16" s="14">
        <f t="shared" si="5"/>
        <v>50088</v>
      </c>
      <c r="J16" s="14">
        <f t="shared" si="5"/>
        <v>32890</v>
      </c>
      <c r="K16" s="14">
        <f t="shared" si="5"/>
        <v>42735</v>
      </c>
      <c r="L16" s="14">
        <f t="shared" si="5"/>
        <v>15108</v>
      </c>
      <c r="M16" s="14">
        <f t="shared" si="5"/>
        <v>7572</v>
      </c>
      <c r="N16" s="12">
        <f t="shared" si="2"/>
        <v>457652</v>
      </c>
    </row>
    <row r="17" spans="1:14" ht="18.75" customHeight="1">
      <c r="A17" s="15" t="s">
        <v>23</v>
      </c>
      <c r="B17" s="14">
        <v>9148</v>
      </c>
      <c r="C17" s="14">
        <v>6882</v>
      </c>
      <c r="D17" s="14">
        <v>6065</v>
      </c>
      <c r="E17" s="14">
        <v>1092</v>
      </c>
      <c r="F17" s="14">
        <v>5554</v>
      </c>
      <c r="G17" s="14">
        <v>9502</v>
      </c>
      <c r="H17" s="14">
        <v>8067</v>
      </c>
      <c r="I17" s="14">
        <v>8223</v>
      </c>
      <c r="J17" s="14">
        <v>5613</v>
      </c>
      <c r="K17" s="14">
        <v>7031</v>
      </c>
      <c r="L17" s="14">
        <v>2715</v>
      </c>
      <c r="M17" s="14">
        <v>1201</v>
      </c>
      <c r="N17" s="12">
        <f t="shared" si="2"/>
        <v>71093</v>
      </c>
    </row>
    <row r="18" spans="1:14" ht="18.75" customHeight="1">
      <c r="A18" s="15" t="s">
        <v>24</v>
      </c>
      <c r="B18" s="14">
        <v>4156</v>
      </c>
      <c r="C18" s="14">
        <v>1871</v>
      </c>
      <c r="D18" s="14">
        <v>3805</v>
      </c>
      <c r="E18" s="14">
        <v>501</v>
      </c>
      <c r="F18" s="14">
        <v>2587</v>
      </c>
      <c r="G18" s="14">
        <v>3615</v>
      </c>
      <c r="H18" s="14">
        <v>3703</v>
      </c>
      <c r="I18" s="14">
        <v>4002</v>
      </c>
      <c r="J18" s="14">
        <v>2668</v>
      </c>
      <c r="K18" s="14">
        <v>4121</v>
      </c>
      <c r="L18" s="14">
        <v>1297</v>
      </c>
      <c r="M18" s="14">
        <v>566</v>
      </c>
      <c r="N18" s="12">
        <f t="shared" si="2"/>
        <v>32892</v>
      </c>
    </row>
    <row r="19" spans="1:14" ht="18.75" customHeight="1">
      <c r="A19" s="15" t="s">
        <v>25</v>
      </c>
      <c r="B19" s="14">
        <v>50947</v>
      </c>
      <c r="C19" s="14">
        <v>34474</v>
      </c>
      <c r="D19" s="14">
        <v>35302</v>
      </c>
      <c r="E19" s="14">
        <v>6128</v>
      </c>
      <c r="F19" s="14">
        <v>32641</v>
      </c>
      <c r="G19" s="14">
        <v>46353</v>
      </c>
      <c r="H19" s="14">
        <v>36866</v>
      </c>
      <c r="I19" s="14">
        <v>37863</v>
      </c>
      <c r="J19" s="14">
        <v>24609</v>
      </c>
      <c r="K19" s="14">
        <v>31583</v>
      </c>
      <c r="L19" s="14">
        <v>11096</v>
      </c>
      <c r="M19" s="14">
        <v>5805</v>
      </c>
      <c r="N19" s="12">
        <f t="shared" si="2"/>
        <v>353667</v>
      </c>
    </row>
    <row r="20" spans="1:14" ht="18.75" customHeight="1">
      <c r="A20" s="17" t="s">
        <v>10</v>
      </c>
      <c r="B20" s="18">
        <f>B21+B22+B23</f>
        <v>145608</v>
      </c>
      <c r="C20" s="18">
        <f>C21+C22+C23</f>
        <v>89993</v>
      </c>
      <c r="D20" s="18">
        <f>D21+D22+D23</f>
        <v>81558</v>
      </c>
      <c r="E20" s="18">
        <f>E21+E22+E23</f>
        <v>14506</v>
      </c>
      <c r="F20" s="18">
        <f aca="true" t="shared" si="6" ref="F20:M20">F21+F22+F23</f>
        <v>69027</v>
      </c>
      <c r="G20" s="18">
        <f t="shared" si="6"/>
        <v>112450</v>
      </c>
      <c r="H20" s="18">
        <f t="shared" si="6"/>
        <v>121512</v>
      </c>
      <c r="I20" s="18">
        <f t="shared" si="6"/>
        <v>113686</v>
      </c>
      <c r="J20" s="18">
        <f t="shared" si="6"/>
        <v>75126</v>
      </c>
      <c r="K20" s="18">
        <f t="shared" si="6"/>
        <v>113034</v>
      </c>
      <c r="L20" s="18">
        <f t="shared" si="6"/>
        <v>45717</v>
      </c>
      <c r="M20" s="18">
        <f t="shared" si="6"/>
        <v>24081</v>
      </c>
      <c r="N20" s="12">
        <f aca="true" t="shared" si="7" ref="N20:N26">SUM(B20:M20)</f>
        <v>1006298</v>
      </c>
    </row>
    <row r="21" spans="1:14" ht="18.75" customHeight="1">
      <c r="A21" s="13" t="s">
        <v>11</v>
      </c>
      <c r="B21" s="14">
        <v>75889</v>
      </c>
      <c r="C21" s="14">
        <v>49428</v>
      </c>
      <c r="D21" s="14">
        <v>44352</v>
      </c>
      <c r="E21" s="14">
        <v>7990</v>
      </c>
      <c r="F21" s="14">
        <v>37417</v>
      </c>
      <c r="G21" s="14">
        <v>61124</v>
      </c>
      <c r="H21" s="14">
        <v>68850</v>
      </c>
      <c r="I21" s="14">
        <v>63791</v>
      </c>
      <c r="J21" s="14">
        <v>39673</v>
      </c>
      <c r="K21" s="14">
        <v>59596</v>
      </c>
      <c r="L21" s="14">
        <v>24556</v>
      </c>
      <c r="M21" s="14">
        <v>12398</v>
      </c>
      <c r="N21" s="12">
        <f t="shared" si="7"/>
        <v>545064</v>
      </c>
    </row>
    <row r="22" spans="1:14" ht="18.75" customHeight="1">
      <c r="A22" s="13" t="s">
        <v>12</v>
      </c>
      <c r="B22" s="14">
        <v>65642</v>
      </c>
      <c r="C22" s="14">
        <v>37233</v>
      </c>
      <c r="D22" s="14">
        <v>35062</v>
      </c>
      <c r="E22" s="14">
        <v>5949</v>
      </c>
      <c r="F22" s="14">
        <v>29153</v>
      </c>
      <c r="G22" s="14">
        <v>46624</v>
      </c>
      <c r="H22" s="14">
        <v>49090</v>
      </c>
      <c r="I22" s="14">
        <v>47264</v>
      </c>
      <c r="J22" s="14">
        <v>33105</v>
      </c>
      <c r="K22" s="14">
        <v>50526</v>
      </c>
      <c r="L22" s="14">
        <v>19868</v>
      </c>
      <c r="M22" s="14">
        <v>11092</v>
      </c>
      <c r="N22" s="12">
        <f t="shared" si="7"/>
        <v>430608</v>
      </c>
    </row>
    <row r="23" spans="1:14" ht="18.75" customHeight="1">
      <c r="A23" s="13" t="s">
        <v>13</v>
      </c>
      <c r="B23" s="14">
        <v>4077</v>
      </c>
      <c r="C23" s="14">
        <v>3332</v>
      </c>
      <c r="D23" s="14">
        <v>2144</v>
      </c>
      <c r="E23" s="14">
        <v>567</v>
      </c>
      <c r="F23" s="14">
        <v>2457</v>
      </c>
      <c r="G23" s="14">
        <v>4702</v>
      </c>
      <c r="H23" s="14">
        <v>3572</v>
      </c>
      <c r="I23" s="14">
        <v>2631</v>
      </c>
      <c r="J23" s="14">
        <v>2348</v>
      </c>
      <c r="K23" s="14">
        <v>2912</v>
      </c>
      <c r="L23" s="14">
        <v>1293</v>
      </c>
      <c r="M23" s="14">
        <v>591</v>
      </c>
      <c r="N23" s="12">
        <f t="shared" si="7"/>
        <v>30626</v>
      </c>
    </row>
    <row r="24" spans="1:14" ht="18.75" customHeight="1">
      <c r="A24" s="17" t="s">
        <v>14</v>
      </c>
      <c r="B24" s="14">
        <f>B25+B26</f>
        <v>66932</v>
      </c>
      <c r="C24" s="14">
        <f>C25+C26</f>
        <v>56117</v>
      </c>
      <c r="D24" s="14">
        <f>D25+D26</f>
        <v>51567</v>
      </c>
      <c r="E24" s="14">
        <f>E25+E26</f>
        <v>11748</v>
      </c>
      <c r="F24" s="14">
        <f aca="true" t="shared" si="8" ref="F24:M24">F25+F26</f>
        <v>51920</v>
      </c>
      <c r="G24" s="14">
        <f t="shared" si="8"/>
        <v>79139</v>
      </c>
      <c r="H24" s="14">
        <f t="shared" si="8"/>
        <v>72165</v>
      </c>
      <c r="I24" s="14">
        <f t="shared" si="8"/>
        <v>49940</v>
      </c>
      <c r="J24" s="14">
        <f t="shared" si="8"/>
        <v>42279</v>
      </c>
      <c r="K24" s="14">
        <f t="shared" si="8"/>
        <v>39828</v>
      </c>
      <c r="L24" s="14">
        <f t="shared" si="8"/>
        <v>14320</v>
      </c>
      <c r="M24" s="14">
        <f t="shared" si="8"/>
        <v>6440</v>
      </c>
      <c r="N24" s="12">
        <f t="shared" si="7"/>
        <v>542395</v>
      </c>
    </row>
    <row r="25" spans="1:14" ht="18.75" customHeight="1">
      <c r="A25" s="13" t="s">
        <v>15</v>
      </c>
      <c r="B25" s="14">
        <v>42836</v>
      </c>
      <c r="C25" s="14">
        <v>35915</v>
      </c>
      <c r="D25" s="14">
        <v>33003</v>
      </c>
      <c r="E25" s="14">
        <v>7519</v>
      </c>
      <c r="F25" s="14">
        <v>33229</v>
      </c>
      <c r="G25" s="14">
        <v>50649</v>
      </c>
      <c r="H25" s="14">
        <v>46186</v>
      </c>
      <c r="I25" s="14">
        <v>31962</v>
      </c>
      <c r="J25" s="14">
        <v>27059</v>
      </c>
      <c r="K25" s="14">
        <v>25490</v>
      </c>
      <c r="L25" s="14">
        <v>9165</v>
      </c>
      <c r="M25" s="14">
        <v>4122</v>
      </c>
      <c r="N25" s="12">
        <f t="shared" si="7"/>
        <v>347135</v>
      </c>
    </row>
    <row r="26" spans="1:14" ht="18.75" customHeight="1">
      <c r="A26" s="13" t="s">
        <v>16</v>
      </c>
      <c r="B26" s="14">
        <v>24096</v>
      </c>
      <c r="C26" s="14">
        <v>20202</v>
      </c>
      <c r="D26" s="14">
        <v>18564</v>
      </c>
      <c r="E26" s="14">
        <v>4229</v>
      </c>
      <c r="F26" s="14">
        <v>18691</v>
      </c>
      <c r="G26" s="14">
        <v>28490</v>
      </c>
      <c r="H26" s="14">
        <v>25979</v>
      </c>
      <c r="I26" s="14">
        <v>17978</v>
      </c>
      <c r="J26" s="14">
        <v>15220</v>
      </c>
      <c r="K26" s="14">
        <v>14338</v>
      </c>
      <c r="L26" s="14">
        <v>5155</v>
      </c>
      <c r="M26" s="14">
        <v>2318</v>
      </c>
      <c r="N26" s="12">
        <f t="shared" si="7"/>
        <v>195260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0.9821323120932788</v>
      </c>
      <c r="C32" s="23">
        <f aca="true" t="shared" si="9" ref="C32:M32">(((+C$8+C$20)*C$29)+(C$24*C$30))/C$7</f>
        <v>0.9980300379718681</v>
      </c>
      <c r="D32" s="23">
        <f t="shared" si="9"/>
        <v>0.989112509759331</v>
      </c>
      <c r="E32" s="23">
        <f t="shared" si="9"/>
        <v>0.9851039386036808</v>
      </c>
      <c r="F32" s="23">
        <f t="shared" si="9"/>
        <v>0.9960219618814478</v>
      </c>
      <c r="G32" s="23">
        <f t="shared" si="9"/>
        <v>0.9959318783261175</v>
      </c>
      <c r="H32" s="23">
        <f t="shared" si="9"/>
        <v>0.9980023170600281</v>
      </c>
      <c r="I32" s="23">
        <f t="shared" si="9"/>
        <v>0.9965289929078015</v>
      </c>
      <c r="J32" s="23">
        <f t="shared" si="9"/>
        <v>0.9936839832027685</v>
      </c>
      <c r="K32" s="23">
        <f t="shared" si="9"/>
        <v>0.9959257471861709</v>
      </c>
      <c r="L32" s="23">
        <f t="shared" si="9"/>
        <v>0.9965468473039077</v>
      </c>
      <c r="M32" s="23">
        <f t="shared" si="9"/>
        <v>0.9916057268976993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1.850533702446156</v>
      </c>
      <c r="C35" s="26">
        <f>C32*C34</f>
        <v>1.8169136841277858</v>
      </c>
      <c r="D35" s="26">
        <f>D32*D34</f>
        <v>1.6685338927130156</v>
      </c>
      <c r="E35" s="26">
        <f>E32*E34</f>
        <v>2.1258542995067433</v>
      </c>
      <c r="F35" s="26">
        <f aca="true" t="shared" si="10" ref="F35:M35">F32*F34</f>
        <v>1.9596732100017484</v>
      </c>
      <c r="G35" s="26">
        <f t="shared" si="10"/>
        <v>1.5538529165644086</v>
      </c>
      <c r="H35" s="26">
        <f t="shared" si="10"/>
        <v>1.816863218207781</v>
      </c>
      <c r="I35" s="26">
        <f t="shared" si="10"/>
        <v>1.7710313261957447</v>
      </c>
      <c r="J35" s="26">
        <f t="shared" si="10"/>
        <v>1.9888584923803412</v>
      </c>
      <c r="K35" s="26">
        <f t="shared" si="10"/>
        <v>1.9059031023901751</v>
      </c>
      <c r="L35" s="26">
        <f t="shared" si="10"/>
        <v>2.265051329237052</v>
      </c>
      <c r="M35" s="26">
        <f t="shared" si="10"/>
        <v>2.2127681795722163</v>
      </c>
      <c r="N35" s="27"/>
    </row>
    <row r="36" spans="1:14" ht="18.75" customHeight="1">
      <c r="A36" s="57" t="s">
        <v>43</v>
      </c>
      <c r="B36" s="26">
        <v>-0.0060838592</v>
      </c>
      <c r="C36" s="26">
        <v>-0.0059881931</v>
      </c>
      <c r="D36" s="26">
        <v>-0.0054895123</v>
      </c>
      <c r="E36" s="26">
        <v>-0.0061880635</v>
      </c>
      <c r="F36" s="26">
        <v>-0.006332671</v>
      </c>
      <c r="G36" s="26">
        <v>-0.005079249</v>
      </c>
      <c r="H36" s="26">
        <v>-0.0055888164</v>
      </c>
      <c r="I36" s="26">
        <v>-0.0056684634</v>
      </c>
      <c r="J36" s="26">
        <v>-0.0063254907</v>
      </c>
      <c r="K36" s="26">
        <v>-0.0062247781</v>
      </c>
      <c r="L36" s="26">
        <v>-0.0073431168</v>
      </c>
      <c r="M36" s="26">
        <v>-0.0072599637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936884.3905540257</v>
      </c>
      <c r="C42" s="65">
        <f aca="true" t="shared" si="12" ref="C42:M42">C43+C44+C45+C46</f>
        <v>678280.1164123298</v>
      </c>
      <c r="D42" s="65">
        <f t="shared" si="12"/>
        <v>646290.7673823222</v>
      </c>
      <c r="E42" s="65">
        <f t="shared" si="12"/>
        <v>142886.48276723252</v>
      </c>
      <c r="F42" s="65">
        <f t="shared" si="12"/>
        <v>616574.899840305</v>
      </c>
      <c r="G42" s="65">
        <f t="shared" si="12"/>
        <v>779990.1149769091</v>
      </c>
      <c r="H42" s="65">
        <f t="shared" si="12"/>
        <v>860045.1338930944</v>
      </c>
      <c r="I42" s="65">
        <f t="shared" si="12"/>
        <v>749295.0909626</v>
      </c>
      <c r="J42" s="65">
        <f t="shared" si="12"/>
        <v>605946.6064537882</v>
      </c>
      <c r="K42" s="65">
        <f t="shared" si="12"/>
        <v>697134.1337521095</v>
      </c>
      <c r="L42" s="65">
        <f t="shared" si="12"/>
        <v>361730.0800730624</v>
      </c>
      <c r="M42" s="65">
        <f t="shared" si="12"/>
        <v>191581.51549336573</v>
      </c>
      <c r="N42" s="65">
        <f>N43+N44+N45+N46</f>
        <v>7266639.332561145</v>
      </c>
    </row>
    <row r="43" spans="1:14" ht="18.75" customHeight="1">
      <c r="A43" s="62" t="s">
        <v>86</v>
      </c>
      <c r="B43" s="59">
        <f aca="true" t="shared" si="13" ref="B43:H43">B35*B7</f>
        <v>936706.8505716001</v>
      </c>
      <c r="C43" s="59">
        <f t="shared" si="13"/>
        <v>678019.4964196499</v>
      </c>
      <c r="D43" s="59">
        <f t="shared" si="13"/>
        <v>636856.02737406</v>
      </c>
      <c r="E43" s="59">
        <f t="shared" si="13"/>
        <v>142655.45276840002</v>
      </c>
      <c r="F43" s="59">
        <f t="shared" si="13"/>
        <v>616405.40984</v>
      </c>
      <c r="G43" s="59">
        <f t="shared" si="13"/>
        <v>779877.22497076</v>
      </c>
      <c r="H43" s="59">
        <f t="shared" si="13"/>
        <v>859792.36388925</v>
      </c>
      <c r="I43" s="59">
        <f>I35*I7</f>
        <v>749146.2509808</v>
      </c>
      <c r="J43" s="59">
        <f>J35*J7</f>
        <v>605754.5864582501</v>
      </c>
      <c r="K43" s="59">
        <f>K35*K7</f>
        <v>696807.7037493599</v>
      </c>
      <c r="L43" s="59">
        <f>L35*L7</f>
        <v>361631.300072</v>
      </c>
      <c r="M43" s="59">
        <f>M35*M7</f>
        <v>191490.74549200002</v>
      </c>
      <c r="N43" s="61">
        <f>SUM(B43:M43)</f>
        <v>7255143.41258613</v>
      </c>
    </row>
    <row r="44" spans="1:14" ht="18.75" customHeight="1">
      <c r="A44" s="62" t="s">
        <v>87</v>
      </c>
      <c r="B44" s="59">
        <f aca="true" t="shared" si="14" ref="B44:M44">B36*B7</f>
        <v>-3079.5400175744</v>
      </c>
      <c r="C44" s="59">
        <f t="shared" si="14"/>
        <v>-2234.6200073201</v>
      </c>
      <c r="D44" s="59">
        <f t="shared" si="14"/>
        <v>-2095.2699917378</v>
      </c>
      <c r="E44" s="59">
        <f t="shared" si="14"/>
        <v>-415.25000116750005</v>
      </c>
      <c r="F44" s="59">
        <f t="shared" si="14"/>
        <v>-1991.909999695</v>
      </c>
      <c r="G44" s="59">
        <f t="shared" si="14"/>
        <v>-2549.269993851</v>
      </c>
      <c r="H44" s="59">
        <f t="shared" si="14"/>
        <v>-2644.7899961556</v>
      </c>
      <c r="I44" s="59">
        <f t="shared" si="14"/>
        <v>-2397.7600181999996</v>
      </c>
      <c r="J44" s="59">
        <f t="shared" si="14"/>
        <v>-1926.5800044618002</v>
      </c>
      <c r="K44" s="59">
        <f t="shared" si="14"/>
        <v>-2275.8099972505</v>
      </c>
      <c r="L44" s="59">
        <f t="shared" si="14"/>
        <v>-1172.3799989376</v>
      </c>
      <c r="M44" s="59">
        <f t="shared" si="14"/>
        <v>-628.2699986343</v>
      </c>
      <c r="N44" s="28">
        <f>SUM(B44:M44)</f>
        <v>-23411.4500249856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-111898.22</v>
      </c>
      <c r="C48" s="28">
        <f aca="true" t="shared" si="16" ref="C48:M48">+C49+C52+C60+C61</f>
        <v>-113057.84</v>
      </c>
      <c r="D48" s="28">
        <f t="shared" si="16"/>
        <v>-83062.44</v>
      </c>
      <c r="E48" s="28">
        <f t="shared" si="16"/>
        <v>-16366.82</v>
      </c>
      <c r="F48" s="28">
        <f t="shared" si="16"/>
        <v>-69692.4</v>
      </c>
      <c r="G48" s="28">
        <f t="shared" si="16"/>
        <v>-118985.64</v>
      </c>
      <c r="H48" s="28">
        <f t="shared" si="16"/>
        <v>-144276.28</v>
      </c>
      <c r="I48" s="28">
        <f t="shared" si="16"/>
        <v>-77099.22</v>
      </c>
      <c r="J48" s="28">
        <f t="shared" si="16"/>
        <v>-96280.44</v>
      </c>
      <c r="K48" s="28">
        <f t="shared" si="16"/>
        <v>-81259.94</v>
      </c>
      <c r="L48" s="28">
        <f t="shared" si="16"/>
        <v>-51017.6</v>
      </c>
      <c r="M48" s="28">
        <f t="shared" si="16"/>
        <v>-31385.3</v>
      </c>
      <c r="N48" s="28">
        <f>+N49+N52+N60+N61</f>
        <v>-994382.14</v>
      </c>
    </row>
    <row r="49" spans="1:14" ht="18.75" customHeight="1">
      <c r="A49" s="17" t="s">
        <v>48</v>
      </c>
      <c r="B49" s="29">
        <f>B50+B51</f>
        <v>-111688.5</v>
      </c>
      <c r="C49" s="29">
        <f>C50+C51</f>
        <v>-112938</v>
      </c>
      <c r="D49" s="29">
        <f>D50+D51</f>
        <v>-82964</v>
      </c>
      <c r="E49" s="29">
        <f>E50+E51</f>
        <v>-16285.5</v>
      </c>
      <c r="F49" s="29">
        <f aca="true" t="shared" si="17" ref="F49:M49">F50+F51</f>
        <v>-69671</v>
      </c>
      <c r="G49" s="29">
        <f t="shared" si="17"/>
        <v>-118930</v>
      </c>
      <c r="H49" s="29">
        <f t="shared" si="17"/>
        <v>-144165</v>
      </c>
      <c r="I49" s="29">
        <f t="shared" si="17"/>
        <v>-76996.5</v>
      </c>
      <c r="J49" s="29">
        <f t="shared" si="17"/>
        <v>-96075</v>
      </c>
      <c r="K49" s="29">
        <f t="shared" si="17"/>
        <v>-81161.5</v>
      </c>
      <c r="L49" s="29">
        <f t="shared" si="17"/>
        <v>-50932</v>
      </c>
      <c r="M49" s="29">
        <f t="shared" si="17"/>
        <v>-31342.5</v>
      </c>
      <c r="N49" s="28">
        <f aca="true" t="shared" si="18" ref="N49:N61">SUM(B49:M49)</f>
        <v>-993149.5</v>
      </c>
    </row>
    <row r="50" spans="1:14" ht="18.75" customHeight="1">
      <c r="A50" s="13" t="s">
        <v>49</v>
      </c>
      <c r="B50" s="20">
        <f>ROUND(-B9*$D$3,2)</f>
        <v>-111688.5</v>
      </c>
      <c r="C50" s="20">
        <f>ROUND(-C9*$D$3,2)</f>
        <v>-112938</v>
      </c>
      <c r="D50" s="20">
        <f>ROUND(-D9*$D$3,2)</f>
        <v>-82964</v>
      </c>
      <c r="E50" s="20">
        <f>ROUND(-E9*$D$3,2)</f>
        <v>-16285.5</v>
      </c>
      <c r="F50" s="20">
        <f aca="true" t="shared" si="19" ref="F50:M50">ROUND(-F9*$D$3,2)</f>
        <v>-69671</v>
      </c>
      <c r="G50" s="20">
        <f t="shared" si="19"/>
        <v>-118930</v>
      </c>
      <c r="H50" s="20">
        <f t="shared" si="19"/>
        <v>-144165</v>
      </c>
      <c r="I50" s="20">
        <f t="shared" si="19"/>
        <v>-76996.5</v>
      </c>
      <c r="J50" s="20">
        <f t="shared" si="19"/>
        <v>-96075</v>
      </c>
      <c r="K50" s="20">
        <f t="shared" si="19"/>
        <v>-81161.5</v>
      </c>
      <c r="L50" s="20">
        <f t="shared" si="19"/>
        <v>-50932</v>
      </c>
      <c r="M50" s="20">
        <f t="shared" si="19"/>
        <v>-31342.5</v>
      </c>
      <c r="N50" s="50">
        <f t="shared" si="18"/>
        <v>-993149.5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824986.1705540257</v>
      </c>
      <c r="C63" s="32">
        <f t="shared" si="22"/>
        <v>565222.2764123299</v>
      </c>
      <c r="D63" s="32">
        <f t="shared" si="22"/>
        <v>563228.3273823222</v>
      </c>
      <c r="E63" s="32">
        <f t="shared" si="22"/>
        <v>126519.66276723251</v>
      </c>
      <c r="F63" s="32">
        <f t="shared" si="22"/>
        <v>546882.499840305</v>
      </c>
      <c r="G63" s="32">
        <f t="shared" si="22"/>
        <v>661004.4749769091</v>
      </c>
      <c r="H63" s="32">
        <f t="shared" si="22"/>
        <v>715768.8538930943</v>
      </c>
      <c r="I63" s="32">
        <f t="shared" si="22"/>
        <v>672195.8709626</v>
      </c>
      <c r="J63" s="32">
        <f t="shared" si="22"/>
        <v>509666.16645378823</v>
      </c>
      <c r="K63" s="32">
        <f t="shared" si="22"/>
        <v>615874.1937521095</v>
      </c>
      <c r="L63" s="32">
        <f t="shared" si="22"/>
        <v>310712.4800730624</v>
      </c>
      <c r="M63" s="32">
        <f t="shared" si="22"/>
        <v>160196.21549336574</v>
      </c>
      <c r="N63" s="32">
        <f>SUM(B63:M63)</f>
        <v>6272257.192561146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824986.1699999999</v>
      </c>
      <c r="C66" s="39">
        <f aca="true" t="shared" si="23" ref="C66:M66">SUM(C67:C80)</f>
        <v>565222.27</v>
      </c>
      <c r="D66" s="39">
        <f t="shared" si="23"/>
        <v>563228.33</v>
      </c>
      <c r="E66" s="39">
        <f t="shared" si="23"/>
        <v>126519.66</v>
      </c>
      <c r="F66" s="39">
        <f t="shared" si="23"/>
        <v>546882.5</v>
      </c>
      <c r="G66" s="39">
        <f t="shared" si="23"/>
        <v>661004.47</v>
      </c>
      <c r="H66" s="39">
        <f t="shared" si="23"/>
        <v>715768.86</v>
      </c>
      <c r="I66" s="39">
        <f t="shared" si="23"/>
        <v>672195.87</v>
      </c>
      <c r="J66" s="39">
        <f t="shared" si="23"/>
        <v>509666.17</v>
      </c>
      <c r="K66" s="39">
        <f t="shared" si="23"/>
        <v>615874.19</v>
      </c>
      <c r="L66" s="39">
        <f t="shared" si="23"/>
        <v>310712.48</v>
      </c>
      <c r="M66" s="39">
        <f t="shared" si="23"/>
        <v>160196.22</v>
      </c>
      <c r="N66" s="32">
        <f>SUM(N67:N80)</f>
        <v>6272257.189999999</v>
      </c>
    </row>
    <row r="67" spans="1:14" ht="18.75" customHeight="1">
      <c r="A67" s="17" t="s">
        <v>91</v>
      </c>
      <c r="B67" s="39">
        <v>166510.48</v>
      </c>
      <c r="C67" s="39">
        <v>163219.46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329729.94</v>
      </c>
    </row>
    <row r="68" spans="1:14" ht="18.75" customHeight="1">
      <c r="A68" s="17" t="s">
        <v>92</v>
      </c>
      <c r="B68" s="39">
        <v>658475.69</v>
      </c>
      <c r="C68" s="39">
        <v>402002.81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1060478.5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563228.33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563228.33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126519.66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126519.66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546882.5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546882.5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661004.47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661004.47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551474.52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551474.52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164294.34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164294.34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672195.87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672195.87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509666.17</v>
      </c>
      <c r="K76" s="38">
        <v>0</v>
      </c>
      <c r="L76" s="38">
        <v>0</v>
      </c>
      <c r="M76" s="38">
        <v>0</v>
      </c>
      <c r="N76" s="32">
        <f t="shared" si="24"/>
        <v>509666.17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615874.19</v>
      </c>
      <c r="L77" s="38">
        <v>0</v>
      </c>
      <c r="M77" s="66"/>
      <c r="N77" s="29">
        <f t="shared" si="24"/>
        <v>615874.19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310712.48</v>
      </c>
      <c r="M78" s="38">
        <v>0</v>
      </c>
      <c r="N78" s="32">
        <f t="shared" si="24"/>
        <v>310712.48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160196.22</v>
      </c>
      <c r="N79" s="29">
        <f t="shared" si="24"/>
        <v>160196.22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2.060944058113691</v>
      </c>
      <c r="C84" s="48">
        <v>2.080113074928278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1.8049771572484883</v>
      </c>
      <c r="C85" s="48">
        <v>1.7299400224818706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1.6687071503338404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2.129297112990575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1.9602120518218538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1.5540778423087298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1.8271977494862535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1.7859593985261213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1.7713831937650117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1.9894889467051955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1.9067959512372903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2.265670030584706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2.213817070839341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2015-12-11T17:36:09Z</dcterms:modified>
  <cp:category/>
  <cp:version/>
  <cp:contentType/>
  <cp:contentStatus/>
</cp:coreProperties>
</file>