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<sst xmlns="http://schemas.openxmlformats.org/spreadsheetml/2006/main" count="126" uniqueCount="126">
  <si>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</si>
  <si>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</si>
  <si>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</si>
  <si>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</si>
  <si>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</si>
  <si>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</si>
  <si>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</si>
  <si>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</si>
  <si>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</si>
  <si>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</si>
  <si>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</si>
  <si>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</si>
  <si>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</si>
  <si>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</si>
  <si>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</si>
  <si>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</si>
  <si>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</si>
  <si>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</si>
  <si>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</si>
  <si>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</si>
  <si>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</si>
  <si>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</si>
  <si>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</si>
  <si>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</si>
  <si>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</si>
  <si>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</si>
  <si>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</si>
  <si>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</si>
  <si>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</si>
  <si>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</si>
  <si>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</si>
  <si>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</si>
  <si>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</si>
  <si>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</si>
  <si>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</si>
  <si>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</si>
  <si>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</si>
  <si>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</si>
  <si>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</si>
  <si>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</si>
  <si>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</si>
  <si>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</si>
  <si>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</si>
  <si>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</si>
  <si>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</si>
  <si>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</si>
  <si>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</si>
  <si>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</si>
  <si>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</si>
  <si>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</si>
  <si>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</si>
  <si>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</si>
  <si>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</si>
  <si>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</si>
  <si>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</si>
  <si>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</si>
  <si>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</si>
  <si>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</si>
  <si>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</si>
  <si>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</si>
  <si>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</si>
  <si>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</si>
  <si>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</si>
  <si>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</si>
  <si>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</si>
  <si>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</si>
  <si>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</si>
  <si>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</si>
  <si>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</si>
  <si>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</si>
  <si>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</si>
  <si>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</si>
  <si>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</si>
  <si>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</si>
  <si>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</si>
  <si>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</si>
  <si>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</si>
  <si>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</si>
  <si>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</si>
  <si>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</si>
  <si>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</si>
  <si>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</si>
  <si>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</si>
  <si>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</si>
  <si>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</si>
  <si>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</si>
  <si>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</si>
  <si>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</si>
  <si>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</si>
  <si>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</si>
  <si>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</si>
  <si>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</si>
  <si>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</si>
  <si>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</si>
  <si>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</si>
  <si>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</si>
  <si>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</si>
  <si>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</si>
  <si>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</si>
  <si>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</si>
  <si>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</si>
  <si>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</si>
  <si>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</si>
  <si>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</si>
  <si>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</si>
  <si>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</si>
  <si>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</si>
  <si>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</si>
  <si>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</si>
  <si>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</si>
  <si>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</si>
  <si>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</si>
  <si>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01/02/15 - VENCIMENTO 06/02/15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</si>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</sst>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159707</v>
      </c>
      <c r="C7" s="9">
        <f t="shared" si="0"/>
        <v>223471</v>
      </c>
      <c r="D7" s="9">
        <f t="shared" si="0"/>
        <v>251632</v>
      </c>
      <c r="E7" s="9">
        <f t="shared" si="0"/>
        <v>139202</v>
      </c>
      <c r="F7" s="9">
        <f t="shared" si="0"/>
        <v>234910</v>
      </c>
      <c r="G7" s="9">
        <f t="shared" si="0"/>
        <v>364027</v>
      </c>
      <c r="H7" s="9">
        <f t="shared" si="0"/>
        <v>127959</v>
      </c>
      <c r="I7" s="9">
        <f t="shared" si="0"/>
        <v>26722</v>
      </c>
      <c r="J7" s="9">
        <f t="shared" si="0"/>
        <v>101234</v>
      </c>
      <c r="K7" s="9">
        <f t="shared" si="0"/>
        <v>1628864</v>
      </c>
      <c r="L7" s="53"/>
    </row>
    <row r="8" spans="1:11" ht="17.25" customHeight="1">
      <c r="A8" s="10" t="s">
        <v>103</v>
      </c>
      <c r="B8" s="11">
        <f>B9+B12+B16</f>
        <v>90526</v>
      </c>
      <c r="C8" s="11">
        <f aca="true" t="shared" si="1" ref="C8:J8">C9+C12+C16</f>
        <v>131770</v>
      </c>
      <c r="D8" s="11">
        <f t="shared" si="1"/>
        <v>138428</v>
      </c>
      <c r="E8" s="11">
        <f t="shared" si="1"/>
        <v>80997</v>
      </c>
      <c r="F8" s="11">
        <f t="shared" si="1"/>
        <v>122475</v>
      </c>
      <c r="G8" s="11">
        <f t="shared" si="1"/>
        <v>189159</v>
      </c>
      <c r="H8" s="11">
        <f t="shared" si="1"/>
        <v>78215</v>
      </c>
      <c r="I8" s="11">
        <f t="shared" si="1"/>
        <v>13520</v>
      </c>
      <c r="J8" s="11">
        <f t="shared" si="1"/>
        <v>56225</v>
      </c>
      <c r="K8" s="11">
        <f>SUM(B8:J8)</f>
        <v>901315</v>
      </c>
    </row>
    <row r="9" spans="1:11" ht="17.25" customHeight="1">
      <c r="A9" s="15" t="s">
        <v>17</v>
      </c>
      <c r="B9" s="13">
        <f>+B10+B11</f>
        <v>21098</v>
      </c>
      <c r="C9" s="13">
        <f aca="true" t="shared" si="2" ref="C9:J9">+C10+C11</f>
        <v>32595</v>
      </c>
      <c r="D9" s="13">
        <f t="shared" si="2"/>
        <v>32230</v>
      </c>
      <c r="E9" s="13">
        <f t="shared" si="2"/>
        <v>18473</v>
      </c>
      <c r="F9" s="13">
        <f t="shared" si="2"/>
        <v>24133</v>
      </c>
      <c r="G9" s="13">
        <f t="shared" si="2"/>
        <v>27977</v>
      </c>
      <c r="H9" s="13">
        <f t="shared" si="2"/>
        <v>19483</v>
      </c>
      <c r="I9" s="13">
        <f t="shared" si="2"/>
        <v>3822</v>
      </c>
      <c r="J9" s="13">
        <f t="shared" si="2"/>
        <v>12194</v>
      </c>
      <c r="K9" s="11">
        <f>SUM(B9:J9)</f>
        <v>192005</v>
      </c>
    </row>
    <row r="10" spans="1:11" ht="17.25" customHeight="1">
      <c r="A10" s="30" t="s">
        <v>18</v>
      </c>
      <c r="B10" s="13">
        <v>21098</v>
      </c>
      <c r="C10" s="13">
        <v>32595</v>
      </c>
      <c r="D10" s="13">
        <v>32230</v>
      </c>
      <c r="E10" s="13">
        <v>18473</v>
      </c>
      <c r="F10" s="13">
        <v>24133</v>
      </c>
      <c r="G10" s="13">
        <v>27977</v>
      </c>
      <c r="H10" s="13">
        <v>19483</v>
      </c>
      <c r="I10" s="13">
        <v>3822</v>
      </c>
      <c r="J10" s="13">
        <v>12194</v>
      </c>
      <c r="K10" s="11">
        <f>SUM(B10:J10)</f>
        <v>192005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67085</v>
      </c>
      <c r="C12" s="17">
        <f t="shared" si="3"/>
        <v>95772</v>
      </c>
      <c r="D12" s="17">
        <f t="shared" si="3"/>
        <v>102843</v>
      </c>
      <c r="E12" s="17">
        <f t="shared" si="3"/>
        <v>60428</v>
      </c>
      <c r="F12" s="17">
        <f t="shared" si="3"/>
        <v>95185</v>
      </c>
      <c r="G12" s="17">
        <f t="shared" si="3"/>
        <v>156328</v>
      </c>
      <c r="H12" s="17">
        <f t="shared" si="3"/>
        <v>56742</v>
      </c>
      <c r="I12" s="17">
        <f t="shared" si="3"/>
        <v>9275</v>
      </c>
      <c r="J12" s="17">
        <f t="shared" si="3"/>
        <v>42719</v>
      </c>
      <c r="K12" s="11">
        <f aca="true" t="shared" si="4" ref="K12:K27">SUM(B12:J12)</f>
        <v>686377</v>
      </c>
    </row>
    <row r="13" spans="1:13" ht="17.25" customHeight="1">
      <c r="A13" s="14" t="s">
        <v>20</v>
      </c>
      <c r="B13" s="13">
        <v>33182</v>
      </c>
      <c r="C13" s="13">
        <v>50755</v>
      </c>
      <c r="D13" s="13">
        <v>53786</v>
      </c>
      <c r="E13" s="13">
        <v>32162</v>
      </c>
      <c r="F13" s="13">
        <v>48258</v>
      </c>
      <c r="G13" s="13">
        <v>73352</v>
      </c>
      <c r="H13" s="13">
        <v>26607</v>
      </c>
      <c r="I13" s="13">
        <v>5299</v>
      </c>
      <c r="J13" s="13">
        <v>22936</v>
      </c>
      <c r="K13" s="11">
        <f t="shared" si="4"/>
        <v>346337</v>
      </c>
      <c r="L13" s="53"/>
      <c r="M13" s="54"/>
    </row>
    <row r="14" spans="1:12" ht="17.25" customHeight="1">
      <c r="A14" s="14" t="s">
        <v>21</v>
      </c>
      <c r="B14" s="13">
        <v>32398</v>
      </c>
      <c r="C14" s="13">
        <v>42784</v>
      </c>
      <c r="D14" s="13">
        <v>47039</v>
      </c>
      <c r="E14" s="13">
        <v>26941</v>
      </c>
      <c r="F14" s="13">
        <v>45038</v>
      </c>
      <c r="G14" s="13">
        <v>80511</v>
      </c>
      <c r="H14" s="13">
        <v>28939</v>
      </c>
      <c r="I14" s="13">
        <v>3765</v>
      </c>
      <c r="J14" s="13">
        <v>18921</v>
      </c>
      <c r="K14" s="11">
        <f t="shared" si="4"/>
        <v>326336</v>
      </c>
      <c r="L14" s="53"/>
    </row>
    <row r="15" spans="1:11" ht="17.25" customHeight="1">
      <c r="A15" s="14" t="s">
        <v>22</v>
      </c>
      <c r="B15" s="13">
        <v>1505</v>
      </c>
      <c r="C15" s="13">
        <v>2233</v>
      </c>
      <c r="D15" s="13">
        <v>2018</v>
      </c>
      <c r="E15" s="13">
        <v>1325</v>
      </c>
      <c r="F15" s="13">
        <v>1889</v>
      </c>
      <c r="G15" s="13">
        <v>2465</v>
      </c>
      <c r="H15" s="13">
        <v>1196</v>
      </c>
      <c r="I15" s="13">
        <v>211</v>
      </c>
      <c r="J15" s="13">
        <v>862</v>
      </c>
      <c r="K15" s="11">
        <f t="shared" si="4"/>
        <v>13704</v>
      </c>
    </row>
    <row r="16" spans="1:11" ht="17.25" customHeight="1">
      <c r="A16" s="15" t="s">
        <v>99</v>
      </c>
      <c r="B16" s="13">
        <f>B17+B18+B19</f>
        <v>2343</v>
      </c>
      <c r="C16" s="13">
        <f aca="true" t="shared" si="5" ref="C16:J16">C17+C18+C19</f>
        <v>3403</v>
      </c>
      <c r="D16" s="13">
        <f t="shared" si="5"/>
        <v>3355</v>
      </c>
      <c r="E16" s="13">
        <f t="shared" si="5"/>
        <v>2096</v>
      </c>
      <c r="F16" s="13">
        <f t="shared" si="5"/>
        <v>3157</v>
      </c>
      <c r="G16" s="13">
        <f t="shared" si="5"/>
        <v>4854</v>
      </c>
      <c r="H16" s="13">
        <f t="shared" si="5"/>
        <v>1990</v>
      </c>
      <c r="I16" s="13">
        <f t="shared" si="5"/>
        <v>423</v>
      </c>
      <c r="J16" s="13">
        <f t="shared" si="5"/>
        <v>1312</v>
      </c>
      <c r="K16" s="11">
        <f t="shared" si="4"/>
        <v>22933</v>
      </c>
    </row>
    <row r="17" spans="1:11" ht="17.25" customHeight="1">
      <c r="A17" s="14" t="s">
        <v>100</v>
      </c>
      <c r="B17" s="13">
        <v>2152</v>
      </c>
      <c r="C17" s="13">
        <v>3116</v>
      </c>
      <c r="D17" s="13">
        <v>3136</v>
      </c>
      <c r="E17" s="13">
        <v>1924</v>
      </c>
      <c r="F17" s="13">
        <v>2910</v>
      </c>
      <c r="G17" s="13">
        <v>4290</v>
      </c>
      <c r="H17" s="13">
        <v>1836</v>
      </c>
      <c r="I17" s="13">
        <v>395</v>
      </c>
      <c r="J17" s="13">
        <v>1233</v>
      </c>
      <c r="K17" s="11">
        <f t="shared" si="4"/>
        <v>20992</v>
      </c>
    </row>
    <row r="18" spans="1:11" ht="17.25" customHeight="1">
      <c r="A18" s="14" t="s">
        <v>101</v>
      </c>
      <c r="B18" s="13">
        <v>156</v>
      </c>
      <c r="C18" s="13">
        <v>234</v>
      </c>
      <c r="D18" s="13">
        <v>175</v>
      </c>
      <c r="E18" s="13">
        <v>147</v>
      </c>
      <c r="F18" s="13">
        <v>210</v>
      </c>
      <c r="G18" s="13">
        <v>501</v>
      </c>
      <c r="H18" s="13">
        <v>128</v>
      </c>
      <c r="I18" s="13">
        <v>17</v>
      </c>
      <c r="J18" s="13">
        <v>63</v>
      </c>
      <c r="K18" s="11">
        <f t="shared" si="4"/>
        <v>1631</v>
      </c>
    </row>
    <row r="19" spans="1:11" ht="17.25" customHeight="1">
      <c r="A19" s="14" t="s">
        <v>102</v>
      </c>
      <c r="B19" s="13">
        <v>35</v>
      </c>
      <c r="C19" s="13">
        <v>53</v>
      </c>
      <c r="D19" s="13">
        <v>44</v>
      </c>
      <c r="E19" s="13">
        <v>25</v>
      </c>
      <c r="F19" s="13">
        <v>37</v>
      </c>
      <c r="G19" s="13">
        <v>63</v>
      </c>
      <c r="H19" s="13">
        <v>26</v>
      </c>
      <c r="I19" s="13">
        <v>11</v>
      </c>
      <c r="J19" s="13">
        <v>16</v>
      </c>
      <c r="K19" s="11">
        <f t="shared" si="4"/>
        <v>310</v>
      </c>
    </row>
    <row r="20" spans="1:11" ht="17.25" customHeight="1">
      <c r="A20" s="16" t="s">
        <v>23</v>
      </c>
      <c r="B20" s="11">
        <f>+B21+B22+B23</f>
        <v>51442</v>
      </c>
      <c r="C20" s="11">
        <f aca="true" t="shared" si="6" ref="C20:J20">+C21+C22+C23</f>
        <v>64074</v>
      </c>
      <c r="D20" s="11">
        <f t="shared" si="6"/>
        <v>78326</v>
      </c>
      <c r="E20" s="11">
        <f t="shared" si="6"/>
        <v>40396</v>
      </c>
      <c r="F20" s="11">
        <f t="shared" si="6"/>
        <v>87657</v>
      </c>
      <c r="G20" s="11">
        <f t="shared" si="6"/>
        <v>147179</v>
      </c>
      <c r="H20" s="11">
        <f t="shared" si="6"/>
        <v>38948</v>
      </c>
      <c r="I20" s="11">
        <f t="shared" si="6"/>
        <v>8302</v>
      </c>
      <c r="J20" s="11">
        <f t="shared" si="6"/>
        <v>28656</v>
      </c>
      <c r="K20" s="11">
        <f t="shared" si="4"/>
        <v>544980</v>
      </c>
    </row>
    <row r="21" spans="1:12" ht="17.25" customHeight="1">
      <c r="A21" s="12" t="s">
        <v>24</v>
      </c>
      <c r="B21" s="13">
        <v>30754</v>
      </c>
      <c r="C21" s="13">
        <v>41364</v>
      </c>
      <c r="D21" s="13">
        <v>49510</v>
      </c>
      <c r="E21" s="13">
        <v>25923</v>
      </c>
      <c r="F21" s="13">
        <v>52632</v>
      </c>
      <c r="G21" s="13">
        <v>79512</v>
      </c>
      <c r="H21" s="13">
        <v>23307</v>
      </c>
      <c r="I21" s="13">
        <v>5780</v>
      </c>
      <c r="J21" s="13">
        <v>17808</v>
      </c>
      <c r="K21" s="11">
        <f t="shared" si="4"/>
        <v>326590</v>
      </c>
      <c r="L21" s="53"/>
    </row>
    <row r="22" spans="1:12" ht="17.25" customHeight="1">
      <c r="A22" s="12" t="s">
        <v>25</v>
      </c>
      <c r="B22" s="13">
        <v>19873</v>
      </c>
      <c r="C22" s="13">
        <v>21623</v>
      </c>
      <c r="D22" s="13">
        <v>27756</v>
      </c>
      <c r="E22" s="13">
        <v>13877</v>
      </c>
      <c r="F22" s="13">
        <v>33856</v>
      </c>
      <c r="G22" s="13">
        <v>66007</v>
      </c>
      <c r="H22" s="13">
        <v>15096</v>
      </c>
      <c r="I22" s="13">
        <v>2400</v>
      </c>
      <c r="J22" s="13">
        <v>10456</v>
      </c>
      <c r="K22" s="11">
        <f t="shared" si="4"/>
        <v>210944</v>
      </c>
      <c r="L22" s="53"/>
    </row>
    <row r="23" spans="1:11" ht="17.25" customHeight="1">
      <c r="A23" s="12" t="s">
        <v>26</v>
      </c>
      <c r="B23" s="13">
        <v>815</v>
      </c>
      <c r="C23" s="13">
        <v>1087</v>
      </c>
      <c r="D23" s="13">
        <v>1060</v>
      </c>
      <c r="E23" s="13">
        <v>596</v>
      </c>
      <c r="F23" s="13">
        <v>1169</v>
      </c>
      <c r="G23" s="13">
        <v>1660</v>
      </c>
      <c r="H23" s="13">
        <v>545</v>
      </c>
      <c r="I23" s="13">
        <v>122</v>
      </c>
      <c r="J23" s="13">
        <v>392</v>
      </c>
      <c r="K23" s="11">
        <f t="shared" si="4"/>
        <v>7446</v>
      </c>
    </row>
    <row r="24" spans="1:11" ht="17.25" customHeight="1">
      <c r="A24" s="16" t="s">
        <v>27</v>
      </c>
      <c r="B24" s="13">
        <v>17739</v>
      </c>
      <c r="C24" s="13">
        <v>27627</v>
      </c>
      <c r="D24" s="13">
        <v>34878</v>
      </c>
      <c r="E24" s="13">
        <v>17809</v>
      </c>
      <c r="F24" s="13">
        <v>24778</v>
      </c>
      <c r="G24" s="13">
        <v>27689</v>
      </c>
      <c r="H24" s="13">
        <v>10009</v>
      </c>
      <c r="I24" s="13">
        <v>4900</v>
      </c>
      <c r="J24" s="13">
        <v>16353</v>
      </c>
      <c r="K24" s="11">
        <f t="shared" si="4"/>
        <v>181782</v>
      </c>
    </row>
    <row r="25" spans="1:12" ht="17.25" customHeight="1">
      <c r="A25" s="12" t="s">
        <v>28</v>
      </c>
      <c r="B25" s="13">
        <v>11353</v>
      </c>
      <c r="C25" s="13">
        <v>17681</v>
      </c>
      <c r="D25" s="13">
        <v>22322</v>
      </c>
      <c r="E25" s="13">
        <v>11398</v>
      </c>
      <c r="F25" s="13">
        <v>15858</v>
      </c>
      <c r="G25" s="13">
        <v>17721</v>
      </c>
      <c r="H25" s="13">
        <v>6406</v>
      </c>
      <c r="I25" s="13">
        <v>3136</v>
      </c>
      <c r="J25" s="13">
        <v>10466</v>
      </c>
      <c r="K25" s="11">
        <f t="shared" si="4"/>
        <v>116341</v>
      </c>
      <c r="L25" s="53"/>
    </row>
    <row r="26" spans="1:12" ht="17.25" customHeight="1">
      <c r="A26" s="12" t="s">
        <v>29</v>
      </c>
      <c r="B26" s="13">
        <v>6386</v>
      </c>
      <c r="C26" s="13">
        <v>9946</v>
      </c>
      <c r="D26" s="13">
        <v>12556</v>
      </c>
      <c r="E26" s="13">
        <v>6411</v>
      </c>
      <c r="F26" s="13">
        <v>8920</v>
      </c>
      <c r="G26" s="13">
        <v>9968</v>
      </c>
      <c r="H26" s="13">
        <v>3603</v>
      </c>
      <c r="I26" s="13">
        <v>1764</v>
      </c>
      <c r="J26" s="13">
        <v>5887</v>
      </c>
      <c r="K26" s="11">
        <f t="shared" si="4"/>
        <v>65441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787</v>
      </c>
      <c r="I27" s="11">
        <v>0</v>
      </c>
      <c r="J27" s="11">
        <v>0</v>
      </c>
      <c r="K27" s="11">
        <f t="shared" si="4"/>
        <v>787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2.41151036</v>
      </c>
      <c r="C29" s="61">
        <f aca="true" t="shared" si="7" ref="C29:J29">SUM(C30:C33)</f>
        <v>2.75113224</v>
      </c>
      <c r="D29" s="61">
        <f t="shared" si="7"/>
        <v>3.09761877</v>
      </c>
      <c r="E29" s="61">
        <f t="shared" si="7"/>
        <v>2.6342759300000003</v>
      </c>
      <c r="F29" s="61">
        <f t="shared" si="7"/>
        <v>2.5566934800000003</v>
      </c>
      <c r="G29" s="61">
        <f t="shared" si="7"/>
        <v>2.19858264</v>
      </c>
      <c r="H29" s="61">
        <f t="shared" si="7"/>
        <v>2.5210155</v>
      </c>
      <c r="I29" s="61">
        <f t="shared" si="7"/>
        <v>4.473838</v>
      </c>
      <c r="J29" s="61">
        <f t="shared" si="7"/>
        <v>2.65604468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109</v>
      </c>
      <c r="B32" s="63">
        <v>-0.00218964</v>
      </c>
      <c r="C32" s="63">
        <v>-0.00197376</v>
      </c>
      <c r="D32" s="63">
        <v>-0.00188123</v>
      </c>
      <c r="E32" s="63">
        <v>-0.00172407</v>
      </c>
      <c r="F32" s="63">
        <v>-0.00230652</v>
      </c>
      <c r="G32" s="63">
        <v>-0.00281736</v>
      </c>
      <c r="H32" s="63">
        <v>-0.0031845</v>
      </c>
      <c r="I32" s="63">
        <v>-0.006862</v>
      </c>
      <c r="J32" s="63">
        <v>-0.00065532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28776.35</v>
      </c>
      <c r="I35" s="19">
        <v>0</v>
      </c>
      <c r="J35" s="19">
        <v>0</v>
      </c>
      <c r="K35" s="23">
        <f>SUM(B35:J35)</f>
        <v>28776.35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1823.28</v>
      </c>
      <c r="C39" s="23">
        <f aca="true" t="shared" si="8" ref="C39:J39">+C43</f>
        <v>2199.92</v>
      </c>
      <c r="D39" s="23">
        <f t="shared" si="8"/>
        <v>2135.72</v>
      </c>
      <c r="E39" s="19">
        <f t="shared" si="8"/>
        <v>1296.84</v>
      </c>
      <c r="F39" s="23">
        <f t="shared" si="8"/>
        <v>2550.88</v>
      </c>
      <c r="G39" s="23">
        <f t="shared" si="8"/>
        <v>4785.04</v>
      </c>
      <c r="H39" s="23">
        <f t="shared" si="8"/>
        <v>2478.12</v>
      </c>
      <c r="I39" s="23">
        <f t="shared" si="8"/>
        <v>1065.72</v>
      </c>
      <c r="J39" s="23">
        <f t="shared" si="8"/>
        <v>736.16</v>
      </c>
      <c r="K39" s="23">
        <f aca="true" t="shared" si="9" ref="K39:K44">SUM(B39:J39)</f>
        <v>19071.68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108</v>
      </c>
      <c r="B43" s="66">
        <f>ROUND(B44*B45,2)</f>
        <v>1823.28</v>
      </c>
      <c r="C43" s="66">
        <f>ROUND(C44*C45,2)</f>
        <v>2199.92</v>
      </c>
      <c r="D43" s="66">
        <f aca="true" t="shared" si="10" ref="D43:J43">ROUND(D44*D45,2)</f>
        <v>2135.72</v>
      </c>
      <c r="E43" s="66">
        <f t="shared" si="10"/>
        <v>1296.84</v>
      </c>
      <c r="F43" s="66">
        <f t="shared" si="10"/>
        <v>2550.88</v>
      </c>
      <c r="G43" s="66">
        <f t="shared" si="10"/>
        <v>4785.04</v>
      </c>
      <c r="H43" s="66">
        <f t="shared" si="10"/>
        <v>2478.12</v>
      </c>
      <c r="I43" s="66">
        <f t="shared" si="10"/>
        <v>1065.72</v>
      </c>
      <c r="J43" s="66">
        <f t="shared" si="10"/>
        <v>736.16</v>
      </c>
      <c r="K43" s="66">
        <f t="shared" si="9"/>
        <v>19071.68</v>
      </c>
    </row>
    <row r="44" spans="1:11" ht="17.25" customHeight="1">
      <c r="A44" s="67" t="s">
        <v>43</v>
      </c>
      <c r="B44" s="68">
        <v>426</v>
      </c>
      <c r="C44" s="68">
        <v>514</v>
      </c>
      <c r="D44" s="68">
        <v>499</v>
      </c>
      <c r="E44" s="68">
        <v>303</v>
      </c>
      <c r="F44" s="68">
        <v>596</v>
      </c>
      <c r="G44" s="68">
        <v>1118</v>
      </c>
      <c r="H44" s="68">
        <v>579</v>
      </c>
      <c r="I44" s="68">
        <v>249</v>
      </c>
      <c r="J44" s="68">
        <v>172</v>
      </c>
      <c r="K44" s="68">
        <f t="shared" si="9"/>
        <v>4456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404445.89</v>
      </c>
      <c r="C47" s="22">
        <f aca="true" t="shared" si="11" ref="C47:H47">+C48+C56</f>
        <v>639139.3300000001</v>
      </c>
      <c r="D47" s="22">
        <f t="shared" si="11"/>
        <v>806994.9099999999</v>
      </c>
      <c r="E47" s="22">
        <f t="shared" si="11"/>
        <v>389013.51</v>
      </c>
      <c r="F47" s="22">
        <f t="shared" si="11"/>
        <v>624724.19</v>
      </c>
      <c r="G47" s="22">
        <f t="shared" si="11"/>
        <v>832970.67</v>
      </c>
      <c r="H47" s="22">
        <f t="shared" si="11"/>
        <v>372062.44999999995</v>
      </c>
      <c r="I47" s="22">
        <f>+I48+I56</f>
        <v>120615.62000000001</v>
      </c>
      <c r="J47" s="22">
        <f>+J48+J56</f>
        <v>282809.55999999994</v>
      </c>
      <c r="K47" s="22">
        <f>SUM(B47:J47)</f>
        <v>4472776.129999999</v>
      </c>
    </row>
    <row r="48" spans="1:11" ht="17.25" customHeight="1">
      <c r="A48" s="16" t="s">
        <v>46</v>
      </c>
      <c r="B48" s="23">
        <f>SUM(B49:B55)</f>
        <v>386958.37</v>
      </c>
      <c r="C48" s="23">
        <f aca="true" t="shared" si="12" ref="C48:H48">SUM(C49:C55)</f>
        <v>616998.1900000001</v>
      </c>
      <c r="D48" s="23">
        <f t="shared" si="12"/>
        <v>781595.72</v>
      </c>
      <c r="E48" s="23">
        <f t="shared" si="12"/>
        <v>367993.32</v>
      </c>
      <c r="F48" s="23">
        <f t="shared" si="12"/>
        <v>603143.75</v>
      </c>
      <c r="G48" s="23">
        <f t="shared" si="12"/>
        <v>805128.4800000001</v>
      </c>
      <c r="H48" s="23">
        <f t="shared" si="12"/>
        <v>353841.08999999997</v>
      </c>
      <c r="I48" s="23">
        <f>SUM(I49:I55)</f>
        <v>120615.62000000001</v>
      </c>
      <c r="J48" s="23">
        <f>SUM(J49:J55)</f>
        <v>269618.18999999994</v>
      </c>
      <c r="K48" s="23">
        <f aca="true" t="shared" si="13" ref="K48:K56">SUM(B48:J48)</f>
        <v>4305892.73</v>
      </c>
    </row>
    <row r="49" spans="1:11" ht="17.25" customHeight="1">
      <c r="A49" s="35" t="s">
        <v>47</v>
      </c>
      <c r="B49" s="23">
        <f aca="true" t="shared" si="14" ref="B49:H49">ROUND(B30*B7,2)</f>
        <v>385484.79</v>
      </c>
      <c r="C49" s="23">
        <f t="shared" si="14"/>
        <v>613874.84</v>
      </c>
      <c r="D49" s="23">
        <f t="shared" si="14"/>
        <v>779933.38</v>
      </c>
      <c r="E49" s="23">
        <f t="shared" si="14"/>
        <v>366936.47</v>
      </c>
      <c r="F49" s="23">
        <f t="shared" si="14"/>
        <v>601134.69</v>
      </c>
      <c r="G49" s="23">
        <f t="shared" si="14"/>
        <v>801369.04</v>
      </c>
      <c r="H49" s="23">
        <f t="shared" si="14"/>
        <v>322994.11</v>
      </c>
      <c r="I49" s="23">
        <f>ROUND(I30*I7,2)</f>
        <v>119733.27</v>
      </c>
      <c r="J49" s="23">
        <f>ROUND(J30*J7,2)</f>
        <v>268948.37</v>
      </c>
      <c r="K49" s="23">
        <f t="shared" si="13"/>
        <v>4260408.959999999</v>
      </c>
    </row>
    <row r="50" spans="1:11" ht="17.25" customHeight="1">
      <c r="A50" s="35" t="s">
        <v>48</v>
      </c>
      <c r="B50" s="19">
        <v>0</v>
      </c>
      <c r="C50" s="23">
        <f>ROUND(C31*C7,2)</f>
        <v>1364.51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1364.51</v>
      </c>
    </row>
    <row r="51" spans="1:11" ht="17.25" customHeight="1">
      <c r="A51" s="69" t="s">
        <v>110</v>
      </c>
      <c r="B51" s="70">
        <f>ROUND(B32*B7,2)</f>
        <v>-349.7</v>
      </c>
      <c r="C51" s="70">
        <f>ROUND(C32*C7,2)</f>
        <v>-441.08</v>
      </c>
      <c r="D51" s="70">
        <f aca="true" t="shared" si="15" ref="D51:J51">ROUND(D32*D7,2)</f>
        <v>-473.38</v>
      </c>
      <c r="E51" s="70">
        <f t="shared" si="15"/>
        <v>-239.99</v>
      </c>
      <c r="F51" s="70">
        <f t="shared" si="15"/>
        <v>-541.82</v>
      </c>
      <c r="G51" s="70">
        <f t="shared" si="15"/>
        <v>-1025.6</v>
      </c>
      <c r="H51" s="70">
        <f t="shared" si="15"/>
        <v>-407.49</v>
      </c>
      <c r="I51" s="70">
        <f t="shared" si="15"/>
        <v>-183.37</v>
      </c>
      <c r="J51" s="70">
        <f t="shared" si="15"/>
        <v>-66.34</v>
      </c>
      <c r="K51" s="70">
        <f>SUM(B51:J51)</f>
        <v>-3728.7699999999995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28776.35</v>
      </c>
      <c r="I53" s="32">
        <f>+I35</f>
        <v>0</v>
      </c>
      <c r="J53" s="32">
        <f>+J35</f>
        <v>0</v>
      </c>
      <c r="K53" s="23">
        <f t="shared" si="13"/>
        <v>28776.35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1823.28</v>
      </c>
      <c r="C55" s="37">
        <v>2199.92</v>
      </c>
      <c r="D55" s="37">
        <v>2135.72</v>
      </c>
      <c r="E55" s="19">
        <v>1296.84</v>
      </c>
      <c r="F55" s="37">
        <v>2550.88</v>
      </c>
      <c r="G55" s="37">
        <v>4785.04</v>
      </c>
      <c r="H55" s="37">
        <v>2478.12</v>
      </c>
      <c r="I55" s="37">
        <v>1065.72</v>
      </c>
      <c r="J55" s="37">
        <v>736.16</v>
      </c>
      <c r="K55" s="23">
        <f t="shared" si="13"/>
        <v>19071.68</v>
      </c>
    </row>
    <row r="56" spans="1:11" ht="17.25" customHeight="1">
      <c r="A56" s="16" t="s">
        <v>53</v>
      </c>
      <c r="B56" s="37">
        <v>17487.52</v>
      </c>
      <c r="C56" s="37">
        <v>22141.14</v>
      </c>
      <c r="D56" s="37">
        <v>25399.19</v>
      </c>
      <c r="E56" s="37">
        <v>21020.19</v>
      </c>
      <c r="F56" s="37">
        <v>21580.44</v>
      </c>
      <c r="G56" s="37">
        <v>27842.19</v>
      </c>
      <c r="H56" s="37">
        <v>18221.36</v>
      </c>
      <c r="I56" s="19">
        <v>0</v>
      </c>
      <c r="J56" s="37">
        <v>13191.37</v>
      </c>
      <c r="K56" s="37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-76355.36</v>
      </c>
      <c r="C60" s="36">
        <f t="shared" si="16"/>
        <v>-118108.18</v>
      </c>
      <c r="D60" s="36">
        <f t="shared" si="16"/>
        <v>-117814.34</v>
      </c>
      <c r="E60" s="36">
        <f t="shared" si="16"/>
        <v>-69990.07</v>
      </c>
      <c r="F60" s="36">
        <f t="shared" si="16"/>
        <v>-87763.09</v>
      </c>
      <c r="G60" s="36">
        <f t="shared" si="16"/>
        <v>-100398.5</v>
      </c>
      <c r="H60" s="36">
        <f t="shared" si="16"/>
        <v>-69551.54</v>
      </c>
      <c r="I60" s="36">
        <f t="shared" si="16"/>
        <v>-17140.4</v>
      </c>
      <c r="J60" s="36">
        <f t="shared" si="16"/>
        <v>-49359.13</v>
      </c>
      <c r="K60" s="36">
        <f>SUM(B60:J60)</f>
        <v>-706480.6100000001</v>
      </c>
    </row>
    <row r="61" spans="1:11" ht="18.75" customHeight="1">
      <c r="A61" s="16" t="s">
        <v>78</v>
      </c>
      <c r="B61" s="36">
        <f aca="true" t="shared" si="17" ref="B61:J61">B62+B63+B64+B65+B66+B67</f>
        <v>-73843</v>
      </c>
      <c r="C61" s="36">
        <f t="shared" si="17"/>
        <v>-114082.5</v>
      </c>
      <c r="D61" s="36">
        <f t="shared" si="17"/>
        <v>-112805</v>
      </c>
      <c r="E61" s="36">
        <f t="shared" si="17"/>
        <v>-64655.5</v>
      </c>
      <c r="F61" s="36">
        <f t="shared" si="17"/>
        <v>-84465.5</v>
      </c>
      <c r="G61" s="36">
        <f t="shared" si="17"/>
        <v>-97919.5</v>
      </c>
      <c r="H61" s="36">
        <f t="shared" si="17"/>
        <v>-68190.5</v>
      </c>
      <c r="I61" s="36">
        <f t="shared" si="17"/>
        <v>-13377</v>
      </c>
      <c r="J61" s="36">
        <f t="shared" si="17"/>
        <v>-42679</v>
      </c>
      <c r="K61" s="36">
        <f aca="true" t="shared" si="18" ref="K61:K94">SUM(B61:J61)</f>
        <v>-672017.5</v>
      </c>
    </row>
    <row r="62" spans="1:11" ht="18.75" customHeight="1">
      <c r="A62" s="12" t="s">
        <v>79</v>
      </c>
      <c r="B62" s="36">
        <f>-ROUND(B9*$D$3,2)</f>
        <v>-73843</v>
      </c>
      <c r="C62" s="36">
        <f aca="true" t="shared" si="19" ref="C62:J62">-ROUND(C9*$D$3,2)</f>
        <v>-114082.5</v>
      </c>
      <c r="D62" s="36">
        <f t="shared" si="19"/>
        <v>-112805</v>
      </c>
      <c r="E62" s="36">
        <f t="shared" si="19"/>
        <v>-64655.5</v>
      </c>
      <c r="F62" s="36">
        <f t="shared" si="19"/>
        <v>-84465.5</v>
      </c>
      <c r="G62" s="36">
        <f t="shared" si="19"/>
        <v>-97919.5</v>
      </c>
      <c r="H62" s="36">
        <f t="shared" si="19"/>
        <v>-68190.5</v>
      </c>
      <c r="I62" s="36">
        <f t="shared" si="19"/>
        <v>-13377</v>
      </c>
      <c r="J62" s="36">
        <f t="shared" si="19"/>
        <v>-42679</v>
      </c>
      <c r="K62" s="36">
        <f t="shared" si="18"/>
        <v>-672017.5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6">
        <f aca="true" t="shared" si="20" ref="B68:J68">SUM(B69:B92)</f>
        <v>-2512.36</v>
      </c>
      <c r="C68" s="36">
        <f t="shared" si="20"/>
        <v>-4025.68</v>
      </c>
      <c r="D68" s="36">
        <f t="shared" si="20"/>
        <v>-5009.34</v>
      </c>
      <c r="E68" s="36">
        <f t="shared" si="20"/>
        <v>-5334.57</v>
      </c>
      <c r="F68" s="36">
        <f t="shared" si="20"/>
        <v>-3297.5899999999997</v>
      </c>
      <c r="G68" s="36">
        <f t="shared" si="20"/>
        <v>-2479</v>
      </c>
      <c r="H68" s="36">
        <f t="shared" si="20"/>
        <v>-1361.04</v>
      </c>
      <c r="I68" s="36">
        <f t="shared" si="20"/>
        <v>-3763.3999999999996</v>
      </c>
      <c r="J68" s="36">
        <f t="shared" si="20"/>
        <v>-6680.13</v>
      </c>
      <c r="K68" s="36">
        <f t="shared" si="18"/>
        <v>-34463.11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-156.56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-1182.14</v>
      </c>
      <c r="E71" s="19">
        <v>0</v>
      </c>
      <c r="F71" s="36">
        <v>-421.43</v>
      </c>
      <c r="G71" s="19">
        <v>0</v>
      </c>
      <c r="H71" s="19">
        <v>0</v>
      </c>
      <c r="I71" s="48">
        <v>-2196.56</v>
      </c>
      <c r="J71" s="19">
        <v>0</v>
      </c>
      <c r="K71" s="36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125</v>
      </c>
      <c r="B91" s="36">
        <v>-2512.36</v>
      </c>
      <c r="C91" s="36">
        <v>-3869.12</v>
      </c>
      <c r="D91" s="36">
        <v>-3809.2</v>
      </c>
      <c r="E91" s="36">
        <v>-2105.76</v>
      </c>
      <c r="F91" s="36">
        <v>-2876.16</v>
      </c>
      <c r="G91" s="36">
        <v>-2461</v>
      </c>
      <c r="H91" s="36">
        <v>-1361.04</v>
      </c>
      <c r="I91" s="36">
        <v>-47.08</v>
      </c>
      <c r="J91" s="36">
        <f>-1617.84</f>
        <v>-1617.84</v>
      </c>
      <c r="K91" s="36">
        <f t="shared" si="18"/>
        <v>-20659.56</v>
      </c>
      <c r="L91" s="56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9">
        <v>-3228.81</v>
      </c>
      <c r="F92" s="19">
        <v>0</v>
      </c>
      <c r="G92" s="19">
        <v>0</v>
      </c>
      <c r="H92" s="19">
        <v>0</v>
      </c>
      <c r="I92" s="49">
        <v>-1519.76</v>
      </c>
      <c r="J92" s="49">
        <v>-5062.29</v>
      </c>
      <c r="K92" s="49">
        <f t="shared" si="18"/>
        <v>-9810.86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328090.53</v>
      </c>
      <c r="C97" s="24">
        <f t="shared" si="21"/>
        <v>521031.1500000001</v>
      </c>
      <c r="D97" s="24">
        <f t="shared" si="21"/>
        <v>689180.57</v>
      </c>
      <c r="E97" s="24">
        <f t="shared" si="21"/>
        <v>319023.44</v>
      </c>
      <c r="F97" s="24">
        <f t="shared" si="21"/>
        <v>536961.1</v>
      </c>
      <c r="G97" s="24">
        <f t="shared" si="21"/>
        <v>732572.17</v>
      </c>
      <c r="H97" s="24">
        <f t="shared" si="21"/>
        <v>302510.91</v>
      </c>
      <c r="I97" s="24">
        <f>+I98+I99</f>
        <v>103475.22000000002</v>
      </c>
      <c r="J97" s="24">
        <f>+J98+J99</f>
        <v>233450.42999999993</v>
      </c>
      <c r="K97" s="49">
        <f>SUM(B97:J97)</f>
        <v>3766295.5200000005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310603.01</v>
      </c>
      <c r="C98" s="24">
        <f t="shared" si="22"/>
        <v>498890.01000000007</v>
      </c>
      <c r="D98" s="24">
        <f t="shared" si="22"/>
        <v>663781.38</v>
      </c>
      <c r="E98" s="24">
        <f t="shared" si="22"/>
        <v>298003.25</v>
      </c>
      <c r="F98" s="24">
        <f t="shared" si="22"/>
        <v>515380.66</v>
      </c>
      <c r="G98" s="24">
        <f t="shared" si="22"/>
        <v>704729.9800000001</v>
      </c>
      <c r="H98" s="24">
        <f t="shared" si="22"/>
        <v>284289.55</v>
      </c>
      <c r="I98" s="24">
        <f t="shared" si="22"/>
        <v>103475.22000000002</v>
      </c>
      <c r="J98" s="24">
        <f t="shared" si="22"/>
        <v>220259.05999999994</v>
      </c>
      <c r="K98" s="49">
        <f>SUM(B98:J98)</f>
        <v>3599412.12</v>
      </c>
      <c r="L98" s="55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9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SUM(K106:K122)</f>
        <v>3766295.5100000007</v>
      </c>
      <c r="L105" s="55"/>
    </row>
    <row r="106" spans="1:11" ht="18.75" customHeight="1">
      <c r="A106" s="26" t="s">
        <v>74</v>
      </c>
      <c r="B106" s="27">
        <v>45063.14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45063.14</v>
      </c>
    </row>
    <row r="107" spans="1:11" ht="18.75" customHeight="1">
      <c r="A107" s="26" t="s">
        <v>75</v>
      </c>
      <c r="B107" s="27">
        <v>283027.38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2">SUM(B107:J107)</f>
        <v>283027.38</v>
      </c>
    </row>
    <row r="108" spans="1:11" ht="18.75" customHeight="1">
      <c r="A108" s="26" t="s">
        <v>76</v>
      </c>
      <c r="B108" s="41">
        <v>0</v>
      </c>
      <c r="C108" s="27">
        <f>+C97</f>
        <v>521031.1500000001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521031.1500000001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689180.57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689180.57</v>
      </c>
    </row>
    <row r="110" spans="1:11" ht="18.75" customHeight="1">
      <c r="A110" s="26" t="s">
        <v>93</v>
      </c>
      <c r="B110" s="41">
        <v>0</v>
      </c>
      <c r="C110" s="41">
        <v>0</v>
      </c>
      <c r="D110" s="41">
        <v>0</v>
      </c>
      <c r="E110" s="27">
        <f>+E97</f>
        <v>319023.44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319023.44</v>
      </c>
    </row>
    <row r="111" spans="1:11" ht="18.75" customHeight="1">
      <c r="A111" s="26" t="s">
        <v>113</v>
      </c>
      <c r="B111" s="41">
        <v>0</v>
      </c>
      <c r="C111" s="41">
        <v>0</v>
      </c>
      <c r="D111" s="41">
        <v>0</v>
      </c>
      <c r="E111" s="41">
        <v>0</v>
      </c>
      <c r="F111" s="27">
        <v>104680.1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4"/>
        <v>104680.1</v>
      </c>
    </row>
    <row r="112" spans="1:11" ht="18.75" customHeight="1">
      <c r="A112" s="26" t="s">
        <v>114</v>
      </c>
      <c r="B112" s="41">
        <v>0</v>
      </c>
      <c r="C112" s="41">
        <v>0</v>
      </c>
      <c r="D112" s="41">
        <v>0</v>
      </c>
      <c r="E112" s="41">
        <v>0</v>
      </c>
      <c r="F112" s="27">
        <v>183941.32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183941.32</v>
      </c>
    </row>
    <row r="113" spans="1:11" ht="18.75" customHeight="1">
      <c r="A113" s="26" t="s">
        <v>115</v>
      </c>
      <c r="B113" s="41">
        <v>0</v>
      </c>
      <c r="C113" s="41">
        <v>0</v>
      </c>
      <c r="D113" s="41">
        <v>0</v>
      </c>
      <c r="E113" s="41">
        <v>0</v>
      </c>
      <c r="F113" s="27">
        <v>248339.69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248339.69</v>
      </c>
    </row>
    <row r="114" spans="1:11" ht="18.75" customHeight="1">
      <c r="A114" s="26" t="s">
        <v>116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27">
        <v>210857.69</v>
      </c>
      <c r="H114" s="41">
        <v>0</v>
      </c>
      <c r="I114" s="41">
        <v>0</v>
      </c>
      <c r="J114" s="41">
        <v>0</v>
      </c>
      <c r="K114" s="42">
        <f t="shared" si="24"/>
        <v>210857.69</v>
      </c>
    </row>
    <row r="115" spans="1:11" ht="18.75" customHeight="1">
      <c r="A115" s="26" t="s">
        <v>117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22678.71</v>
      </c>
      <c r="H115" s="41">
        <v>0</v>
      </c>
      <c r="I115" s="41">
        <v>0</v>
      </c>
      <c r="J115" s="41">
        <v>0</v>
      </c>
      <c r="K115" s="42">
        <f t="shared" si="24"/>
        <v>22678.71</v>
      </c>
    </row>
    <row r="116" spans="1:11" ht="18.75" customHeight="1">
      <c r="A116" s="26" t="s">
        <v>118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118052.23</v>
      </c>
      <c r="H116" s="41">
        <v>0</v>
      </c>
      <c r="I116" s="41">
        <v>0</v>
      </c>
      <c r="J116" s="41">
        <v>0</v>
      </c>
      <c r="K116" s="42">
        <f t="shared" si="24"/>
        <v>118052.23</v>
      </c>
    </row>
    <row r="117" spans="1:11" ht="18.75" customHeight="1">
      <c r="A117" s="26" t="s">
        <v>119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105568.02</v>
      </c>
      <c r="H117" s="41">
        <v>0</v>
      </c>
      <c r="I117" s="41">
        <v>0</v>
      </c>
      <c r="J117" s="41">
        <v>0</v>
      </c>
      <c r="K117" s="42">
        <f t="shared" si="24"/>
        <v>105568.02</v>
      </c>
    </row>
    <row r="118" spans="1:11" ht="18.75" customHeight="1">
      <c r="A118" s="26" t="s">
        <v>120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275415.51</v>
      </c>
      <c r="H118" s="41">
        <v>0</v>
      </c>
      <c r="I118" s="41">
        <v>0</v>
      </c>
      <c r="J118" s="41">
        <v>0</v>
      </c>
      <c r="K118" s="42">
        <f t="shared" si="24"/>
        <v>275415.51</v>
      </c>
    </row>
    <row r="119" spans="1:11" ht="18.75" customHeight="1">
      <c r="A119" s="26" t="s">
        <v>121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27">
        <v>108569.64</v>
      </c>
      <c r="I119" s="41">
        <v>0</v>
      </c>
      <c r="J119" s="41">
        <v>0</v>
      </c>
      <c r="K119" s="42">
        <f t="shared" si="24"/>
        <v>108569.64</v>
      </c>
    </row>
    <row r="120" spans="1:11" ht="18.75" customHeight="1">
      <c r="A120" s="26" t="s">
        <v>122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193941.27</v>
      </c>
      <c r="I120" s="41">
        <v>0</v>
      </c>
      <c r="J120" s="41">
        <v>0</v>
      </c>
      <c r="K120" s="42">
        <f t="shared" si="24"/>
        <v>193941.27</v>
      </c>
    </row>
    <row r="121" spans="1:11" ht="18.75" customHeight="1">
      <c r="A121" s="26" t="s">
        <v>123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27">
        <v>103475.22</v>
      </c>
      <c r="J121" s="41">
        <v>0</v>
      </c>
      <c r="K121" s="42">
        <f t="shared" si="24"/>
        <v>103475.22</v>
      </c>
    </row>
    <row r="122" spans="1:11" ht="18.75" customHeight="1">
      <c r="A122" s="28" t="s">
        <v>124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4">
        <v>233450.43</v>
      </c>
      <c r="K122" s="45">
        <f t="shared" si="24"/>
        <v>233450.43</v>
      </c>
    </row>
    <row r="123" spans="1:11" ht="18.75" customHeight="1">
      <c r="A123" s="40"/>
      <c r="B123" s="51"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f>J97-J122</f>
        <v>0</v>
      </c>
      <c r="K123" s="52"/>
    </row>
    <row r="124" ht="18.75" customHeight="1">
      <c r="A124" s="60"/>
    </row>
    <row r="125" ht="18.75" customHeight="1">
      <c r="A125" s="40"/>
    </row>
    <row r="126" ht="18.75" customHeight="1">
      <c r="A126" s="40"/>
    </row>
    <row r="127" ht="15.75">
      <c r="A127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2015-02-09T13:05:33Z</dcterms:modified>
  <cp:category/>
  <cp:version/>
  <cp:contentType/>
  <cp:contentStatus/>
</cp:coreProperties>
</file>