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<sst xmlns="http://schemas.openxmlformats.org/spreadsheetml/2006/main" count="128" uniqueCount="128">
  <si>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</si>
  <si>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</si>
  <si>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</si>
  <si>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</si>
  <si>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</si>
  <si>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</si>
  <si>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</si>
  <si>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</si>
  <si>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</si>
  <si>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</si>
  <si>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</si>
  <si>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</si>
  <si>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</si>
  <si>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</si>
  <si>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</si>
  <si>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</si>
  <si>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</si>
  <si>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</si>
  <si>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</si>
  <si>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</si>
  <si>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</si>
  <si>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</si>
  <si>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</si>
  <si>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</si>
  <si>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</si>
  <si>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</si>
  <si>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</si>
  <si>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</si>
  <si>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</si>
  <si>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</si>
  <si>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</si>
  <si>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</si>
  <si>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</si>
  <si>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</si>
  <si>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</si>
  <si>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</si>
  <si>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</si>
  <si>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</si>
  <si>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</si>
  <si>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</si>
  <si>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</si>
  <si>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</si>
  <si>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</si>
  <si>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</si>
  <si>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</si>
  <si>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</si>
  <si>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</si>
  <si>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</si>
  <si>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</si>
  <si>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</si>
  <si>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</si>
  <si>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</si>
  <si>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</si>
  <si>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</si>
  <si>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</si>
  <si>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</si>
  <si>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</si>
  <si>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</si>
  <si>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</si>
  <si>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</si>
  <si>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</si>
  <si>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</si>
  <si>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</si>
  <si>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</si>
  <si>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</si>
  <si>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</si>
  <si>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</si>
  <si>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</si>
  <si>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</si>
  <si>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</si>
  <si>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</si>
  <si>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</si>
  <si>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</si>
  <si>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</si>
  <si>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</si>
  <si>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</si>
  <si>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</si>
  <si>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</si>
  <si>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</si>
  <si>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</si>
  <si>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</si>
  <si>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</si>
  <si>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</si>
  <si>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</si>
  <si>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</si>
  <si>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</si>
  <si>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</si>
  <si>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</si>
  <si>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</si>
  <si>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</si>
  <si>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</si>
  <si>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</si>
  <si>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</si>
  <si>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</si>
  <si>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</si>
  <si>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</si>
  <si>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</si>
  <si>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</si>
  <si>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</si>
  <si>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</si>
  <si>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</si>
  <si>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</si>
  <si>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</si>
  <si>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</si>
  <si>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</si>
  <si>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</si>
  <si>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</si>
  <si>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</si>
  <si>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</si>
  <si>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</si>
  <si>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</si>
  <si>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</si>
  <si>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</si>
  <si>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</si>
  <si>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</si>
  <si>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</si>
  <si>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</si>
  <si>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</si>
  <si>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</si>
  <si>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</si>
  <si>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</si>
  <si>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</si>
  <si>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</si>
  <si>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</si>
  <si>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11/02/15 - VENCIMENTO 20/02/15</t>
  </si>
  <si>
    <t>6.3. Revisão de Remuneração pelo Transporte Coletivo  (1)</t>
  </si>
  <si>
    <t>Nota:</t>
  </si>
  <si>
    <t xml:space="preserve">      (1) - Passageiros transportados, processados pelo sistema de bilhetagem eletrônica, referentes ao dia 10/02/15. (155.411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</si>
</sst>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12">
      <selection activeCell="A126" sqref="A12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609941</v>
      </c>
      <c r="C7" s="9">
        <f t="shared" si="0"/>
        <v>792051</v>
      </c>
      <c r="D7" s="9">
        <f t="shared" si="0"/>
        <v>844923</v>
      </c>
      <c r="E7" s="9">
        <f t="shared" si="0"/>
        <v>563134</v>
      </c>
      <c r="F7" s="9">
        <f t="shared" si="0"/>
        <v>762994</v>
      </c>
      <c r="G7" s="9">
        <f t="shared" si="0"/>
        <v>1233326</v>
      </c>
      <c r="H7" s="9">
        <f t="shared" si="0"/>
        <v>579591</v>
      </c>
      <c r="I7" s="9">
        <f t="shared" si="0"/>
        <v>125216</v>
      </c>
      <c r="J7" s="9">
        <f t="shared" si="0"/>
        <v>312538</v>
      </c>
      <c r="K7" s="9">
        <f t="shared" si="0"/>
        <v>5823714</v>
      </c>
      <c r="L7" s="52"/>
    </row>
    <row r="8" spans="1:11" ht="17.25" customHeight="1">
      <c r="A8" s="10" t="s">
        <v>102</v>
      </c>
      <c r="B8" s="11">
        <f>B9+B12+B16</f>
        <v>354515</v>
      </c>
      <c r="C8" s="11">
        <f aca="true" t="shared" si="1" ref="C8:J8">C9+C12+C16</f>
        <v>474946</v>
      </c>
      <c r="D8" s="11">
        <f t="shared" si="1"/>
        <v>474466</v>
      </c>
      <c r="E8" s="11">
        <f t="shared" si="1"/>
        <v>332927</v>
      </c>
      <c r="F8" s="11">
        <f t="shared" si="1"/>
        <v>422361</v>
      </c>
      <c r="G8" s="11">
        <f t="shared" si="1"/>
        <v>666530</v>
      </c>
      <c r="H8" s="11">
        <f t="shared" si="1"/>
        <v>354358</v>
      </c>
      <c r="I8" s="11">
        <f t="shared" si="1"/>
        <v>67029</v>
      </c>
      <c r="J8" s="11">
        <f t="shared" si="1"/>
        <v>173965</v>
      </c>
      <c r="K8" s="11">
        <f>SUM(B8:J8)</f>
        <v>3321097</v>
      </c>
    </row>
    <row r="9" spans="1:11" ht="17.25" customHeight="1">
      <c r="A9" s="15" t="s">
        <v>17</v>
      </c>
      <c r="B9" s="13">
        <f>+B10+B11</f>
        <v>51264</v>
      </c>
      <c r="C9" s="13">
        <f aca="true" t="shared" si="2" ref="C9:J9">+C10+C11</f>
        <v>71318</v>
      </c>
      <c r="D9" s="13">
        <f t="shared" si="2"/>
        <v>64329</v>
      </c>
      <c r="E9" s="13">
        <f t="shared" si="2"/>
        <v>46730</v>
      </c>
      <c r="F9" s="13">
        <f t="shared" si="2"/>
        <v>52289</v>
      </c>
      <c r="G9" s="13">
        <f t="shared" si="2"/>
        <v>65148</v>
      </c>
      <c r="H9" s="13">
        <f t="shared" si="2"/>
        <v>64926</v>
      </c>
      <c r="I9" s="13">
        <f t="shared" si="2"/>
        <v>11522</v>
      </c>
      <c r="J9" s="13">
        <f t="shared" si="2"/>
        <v>21033</v>
      </c>
      <c r="K9" s="11">
        <f>SUM(B9:J9)</f>
        <v>448559</v>
      </c>
    </row>
    <row r="10" spans="1:11" ht="17.25" customHeight="1">
      <c r="A10" s="29" t="s">
        <v>18</v>
      </c>
      <c r="B10" s="13">
        <v>51264</v>
      </c>
      <c r="C10" s="13">
        <v>71318</v>
      </c>
      <c r="D10" s="13">
        <v>64329</v>
      </c>
      <c r="E10" s="13">
        <v>46730</v>
      </c>
      <c r="F10" s="13">
        <v>52289</v>
      </c>
      <c r="G10" s="13">
        <v>65148</v>
      </c>
      <c r="H10" s="13">
        <v>64926</v>
      </c>
      <c r="I10" s="13">
        <v>11522</v>
      </c>
      <c r="J10" s="13">
        <v>21033</v>
      </c>
      <c r="K10" s="11">
        <f>SUM(B10:J10)</f>
        <v>448559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291555</v>
      </c>
      <c r="C12" s="17">
        <f t="shared" si="3"/>
        <v>387564</v>
      </c>
      <c r="D12" s="17">
        <f t="shared" si="3"/>
        <v>395601</v>
      </c>
      <c r="E12" s="17">
        <f t="shared" si="3"/>
        <v>275585</v>
      </c>
      <c r="F12" s="17">
        <f t="shared" si="3"/>
        <v>355924</v>
      </c>
      <c r="G12" s="17">
        <f t="shared" si="3"/>
        <v>579130</v>
      </c>
      <c r="H12" s="17">
        <f t="shared" si="3"/>
        <v>278419</v>
      </c>
      <c r="I12" s="17">
        <f t="shared" si="3"/>
        <v>53005</v>
      </c>
      <c r="J12" s="17">
        <f t="shared" si="3"/>
        <v>147610</v>
      </c>
      <c r="K12" s="11">
        <f aca="true" t="shared" si="4" ref="K12:K27">SUM(B12:J12)</f>
        <v>2764393</v>
      </c>
    </row>
    <row r="13" spans="1:13" ht="17.25" customHeight="1">
      <c r="A13" s="14" t="s">
        <v>20</v>
      </c>
      <c r="B13" s="13">
        <v>143145</v>
      </c>
      <c r="C13" s="13">
        <v>202327</v>
      </c>
      <c r="D13" s="13">
        <v>210203</v>
      </c>
      <c r="E13" s="13">
        <v>143885</v>
      </c>
      <c r="F13" s="13">
        <v>185691</v>
      </c>
      <c r="G13" s="13">
        <v>287048</v>
      </c>
      <c r="H13" s="13">
        <v>134750</v>
      </c>
      <c r="I13" s="13">
        <v>29737</v>
      </c>
      <c r="J13" s="13">
        <v>78695</v>
      </c>
      <c r="K13" s="11">
        <f t="shared" si="4"/>
        <v>1415481</v>
      </c>
      <c r="L13" s="52"/>
      <c r="M13" s="53"/>
    </row>
    <row r="14" spans="1:12" ht="17.25" customHeight="1">
      <c r="A14" s="14" t="s">
        <v>21</v>
      </c>
      <c r="B14" s="13">
        <v>132655</v>
      </c>
      <c r="C14" s="13">
        <v>163039</v>
      </c>
      <c r="D14" s="13">
        <v>163116</v>
      </c>
      <c r="E14" s="13">
        <v>117736</v>
      </c>
      <c r="F14" s="13">
        <v>153708</v>
      </c>
      <c r="G14" s="13">
        <v>269381</v>
      </c>
      <c r="H14" s="13">
        <v>127868</v>
      </c>
      <c r="I14" s="13">
        <v>19762</v>
      </c>
      <c r="J14" s="13">
        <v>61245</v>
      </c>
      <c r="K14" s="11">
        <f t="shared" si="4"/>
        <v>1208510</v>
      </c>
      <c r="L14" s="52"/>
    </row>
    <row r="15" spans="1:11" ht="17.25" customHeight="1">
      <c r="A15" s="14" t="s">
        <v>22</v>
      </c>
      <c r="B15" s="13">
        <v>15755</v>
      </c>
      <c r="C15" s="13">
        <v>22198</v>
      </c>
      <c r="D15" s="13">
        <v>22282</v>
      </c>
      <c r="E15" s="13">
        <v>13964</v>
      </c>
      <c r="F15" s="13">
        <v>16525</v>
      </c>
      <c r="G15" s="13">
        <v>22701</v>
      </c>
      <c r="H15" s="13">
        <v>15801</v>
      </c>
      <c r="I15" s="13">
        <v>3506</v>
      </c>
      <c r="J15" s="13">
        <v>7670</v>
      </c>
      <c r="K15" s="11">
        <f t="shared" si="4"/>
        <v>140402</v>
      </c>
    </row>
    <row r="16" spans="1:11" ht="17.25" customHeight="1">
      <c r="A16" s="15" t="s">
        <v>98</v>
      </c>
      <c r="B16" s="13">
        <f>B17+B18+B19</f>
        <v>11696</v>
      </c>
      <c r="C16" s="13">
        <f aca="true" t="shared" si="5" ref="C16:J16">C17+C18+C19</f>
        <v>16064</v>
      </c>
      <c r="D16" s="13">
        <f t="shared" si="5"/>
        <v>14536</v>
      </c>
      <c r="E16" s="13">
        <f t="shared" si="5"/>
        <v>10612</v>
      </c>
      <c r="F16" s="13">
        <f t="shared" si="5"/>
        <v>14148</v>
      </c>
      <c r="G16" s="13">
        <f t="shared" si="5"/>
        <v>22252</v>
      </c>
      <c r="H16" s="13">
        <f t="shared" si="5"/>
        <v>11013</v>
      </c>
      <c r="I16" s="13">
        <f t="shared" si="5"/>
        <v>2502</v>
      </c>
      <c r="J16" s="13">
        <f t="shared" si="5"/>
        <v>5322</v>
      </c>
      <c r="K16" s="11">
        <f t="shared" si="4"/>
        <v>108145</v>
      </c>
    </row>
    <row r="17" spans="1:11" ht="17.25" customHeight="1">
      <c r="A17" s="14" t="s">
        <v>99</v>
      </c>
      <c r="B17" s="13">
        <v>7458</v>
      </c>
      <c r="C17" s="13">
        <v>10749</v>
      </c>
      <c r="D17" s="13">
        <v>9492</v>
      </c>
      <c r="E17" s="13">
        <v>7302</v>
      </c>
      <c r="F17" s="13">
        <v>9660</v>
      </c>
      <c r="G17" s="13">
        <v>15701</v>
      </c>
      <c r="H17" s="13">
        <v>8017</v>
      </c>
      <c r="I17" s="13">
        <v>1687</v>
      </c>
      <c r="J17" s="13">
        <v>3514</v>
      </c>
      <c r="K17" s="11">
        <f t="shared" si="4"/>
        <v>73580</v>
      </c>
    </row>
    <row r="18" spans="1:11" ht="17.25" customHeight="1">
      <c r="A18" s="14" t="s">
        <v>100</v>
      </c>
      <c r="B18" s="13">
        <v>687</v>
      </c>
      <c r="C18" s="13">
        <v>849</v>
      </c>
      <c r="D18" s="13">
        <v>726</v>
      </c>
      <c r="E18" s="13">
        <v>777</v>
      </c>
      <c r="F18" s="13">
        <v>799</v>
      </c>
      <c r="G18" s="13">
        <v>1405</v>
      </c>
      <c r="H18" s="13">
        <v>644</v>
      </c>
      <c r="I18" s="13">
        <v>113</v>
      </c>
      <c r="J18" s="13">
        <v>245</v>
      </c>
      <c r="K18" s="11">
        <f t="shared" si="4"/>
        <v>6245</v>
      </c>
    </row>
    <row r="19" spans="1:11" ht="17.25" customHeight="1">
      <c r="A19" s="14" t="s">
        <v>101</v>
      </c>
      <c r="B19" s="13">
        <v>3551</v>
      </c>
      <c r="C19" s="13">
        <v>4466</v>
      </c>
      <c r="D19" s="13">
        <v>4318</v>
      </c>
      <c r="E19" s="13">
        <v>2533</v>
      </c>
      <c r="F19" s="13">
        <v>3689</v>
      </c>
      <c r="G19" s="13">
        <v>5146</v>
      </c>
      <c r="H19" s="13">
        <v>2352</v>
      </c>
      <c r="I19" s="13">
        <v>702</v>
      </c>
      <c r="J19" s="13">
        <v>1563</v>
      </c>
      <c r="K19" s="11">
        <f t="shared" si="4"/>
        <v>28320</v>
      </c>
    </row>
    <row r="20" spans="1:11" ht="17.25" customHeight="1">
      <c r="A20" s="16" t="s">
        <v>23</v>
      </c>
      <c r="B20" s="11">
        <f>+B21+B22+B23</f>
        <v>201336</v>
      </c>
      <c r="C20" s="11">
        <f aca="true" t="shared" si="6" ref="C20:J20">+C21+C22+C23</f>
        <v>233413</v>
      </c>
      <c r="D20" s="11">
        <f t="shared" si="6"/>
        <v>270808</v>
      </c>
      <c r="E20" s="11">
        <f t="shared" si="6"/>
        <v>170333</v>
      </c>
      <c r="F20" s="11">
        <f t="shared" si="6"/>
        <v>267957</v>
      </c>
      <c r="G20" s="11">
        <f t="shared" si="6"/>
        <v>480155</v>
      </c>
      <c r="H20" s="11">
        <f t="shared" si="6"/>
        <v>171867</v>
      </c>
      <c r="I20" s="11">
        <f t="shared" si="6"/>
        <v>40520</v>
      </c>
      <c r="J20" s="11">
        <f t="shared" si="6"/>
        <v>96353</v>
      </c>
      <c r="K20" s="11">
        <f t="shared" si="4"/>
        <v>1932742</v>
      </c>
    </row>
    <row r="21" spans="1:12" ht="17.25" customHeight="1">
      <c r="A21" s="12" t="s">
        <v>24</v>
      </c>
      <c r="B21" s="13">
        <v>111082</v>
      </c>
      <c r="C21" s="13">
        <v>140814</v>
      </c>
      <c r="D21" s="13">
        <v>163015</v>
      </c>
      <c r="E21" s="13">
        <v>101398</v>
      </c>
      <c r="F21" s="13">
        <v>157226</v>
      </c>
      <c r="G21" s="13">
        <v>263477</v>
      </c>
      <c r="H21" s="13">
        <v>101417</v>
      </c>
      <c r="I21" s="13">
        <v>25651</v>
      </c>
      <c r="J21" s="13">
        <v>57039</v>
      </c>
      <c r="K21" s="11">
        <f t="shared" si="4"/>
        <v>1121119</v>
      </c>
      <c r="L21" s="52"/>
    </row>
    <row r="22" spans="1:12" ht="17.25" customHeight="1">
      <c r="A22" s="12" t="s">
        <v>25</v>
      </c>
      <c r="B22" s="13">
        <v>81985</v>
      </c>
      <c r="C22" s="13">
        <v>82815</v>
      </c>
      <c r="D22" s="13">
        <v>96343</v>
      </c>
      <c r="E22" s="13">
        <v>62846</v>
      </c>
      <c r="F22" s="13">
        <v>101835</v>
      </c>
      <c r="G22" s="13">
        <v>202453</v>
      </c>
      <c r="H22" s="13">
        <v>63859</v>
      </c>
      <c r="I22" s="13">
        <v>13083</v>
      </c>
      <c r="J22" s="13">
        <v>35294</v>
      </c>
      <c r="K22" s="11">
        <f t="shared" si="4"/>
        <v>740513</v>
      </c>
      <c r="L22" s="52"/>
    </row>
    <row r="23" spans="1:11" ht="17.25" customHeight="1">
      <c r="A23" s="12" t="s">
        <v>26</v>
      </c>
      <c r="B23" s="13">
        <v>8269</v>
      </c>
      <c r="C23" s="13">
        <v>9784</v>
      </c>
      <c r="D23" s="13">
        <v>11450</v>
      </c>
      <c r="E23" s="13">
        <v>6089</v>
      </c>
      <c r="F23" s="13">
        <v>8896</v>
      </c>
      <c r="G23" s="13">
        <v>14225</v>
      </c>
      <c r="H23" s="13">
        <v>6591</v>
      </c>
      <c r="I23" s="13">
        <v>1786</v>
      </c>
      <c r="J23" s="13">
        <v>4020</v>
      </c>
      <c r="K23" s="11">
        <f t="shared" si="4"/>
        <v>71110</v>
      </c>
    </row>
    <row r="24" spans="1:11" ht="17.25" customHeight="1">
      <c r="A24" s="16" t="s">
        <v>27</v>
      </c>
      <c r="B24" s="13">
        <v>54090</v>
      </c>
      <c r="C24" s="13">
        <v>83692</v>
      </c>
      <c r="D24" s="13">
        <v>99649</v>
      </c>
      <c r="E24" s="13">
        <v>59874</v>
      </c>
      <c r="F24" s="13">
        <v>72676</v>
      </c>
      <c r="G24" s="13">
        <v>86641</v>
      </c>
      <c r="H24" s="13">
        <v>43122</v>
      </c>
      <c r="I24" s="13">
        <v>17667</v>
      </c>
      <c r="J24" s="13">
        <v>42220</v>
      </c>
      <c r="K24" s="11">
        <f t="shared" si="4"/>
        <v>559631</v>
      </c>
    </row>
    <row r="25" spans="1:12" ht="17.25" customHeight="1">
      <c r="A25" s="12" t="s">
        <v>28</v>
      </c>
      <c r="B25" s="13">
        <v>34618</v>
      </c>
      <c r="C25" s="13">
        <v>53563</v>
      </c>
      <c r="D25" s="13">
        <v>63775</v>
      </c>
      <c r="E25" s="13">
        <v>38319</v>
      </c>
      <c r="F25" s="13">
        <v>46513</v>
      </c>
      <c r="G25" s="13">
        <v>55450</v>
      </c>
      <c r="H25" s="13">
        <v>27598</v>
      </c>
      <c r="I25" s="13">
        <v>11307</v>
      </c>
      <c r="J25" s="13">
        <v>27021</v>
      </c>
      <c r="K25" s="11">
        <f t="shared" si="4"/>
        <v>358164</v>
      </c>
      <c r="L25" s="52"/>
    </row>
    <row r="26" spans="1:12" ht="17.25" customHeight="1">
      <c r="A26" s="12" t="s">
        <v>29</v>
      </c>
      <c r="B26" s="13">
        <v>19472</v>
      </c>
      <c r="C26" s="13">
        <v>30129</v>
      </c>
      <c r="D26" s="13">
        <v>35874</v>
      </c>
      <c r="E26" s="13">
        <v>21555</v>
      </c>
      <c r="F26" s="13">
        <v>26163</v>
      </c>
      <c r="G26" s="13">
        <v>31191</v>
      </c>
      <c r="H26" s="13">
        <v>15524</v>
      </c>
      <c r="I26" s="13">
        <v>6360</v>
      </c>
      <c r="J26" s="13">
        <v>15199</v>
      </c>
      <c r="K26" s="11">
        <f t="shared" si="4"/>
        <v>201467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10244</v>
      </c>
      <c r="I27" s="11">
        <v>0</v>
      </c>
      <c r="J27" s="11">
        <v>0</v>
      </c>
      <c r="K27" s="11">
        <f t="shared" si="4"/>
        <v>10244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2.41076506</v>
      </c>
      <c r="C29" s="60">
        <f aca="true" t="shared" si="7" ref="C29:J29">SUM(C30:C33)</f>
        <v>2.75015304</v>
      </c>
      <c r="D29" s="60">
        <f t="shared" si="7"/>
        <v>3.09666119</v>
      </c>
      <c r="E29" s="60">
        <f t="shared" si="7"/>
        <v>2.63355899</v>
      </c>
      <c r="F29" s="60">
        <f t="shared" si="7"/>
        <v>2.55614781</v>
      </c>
      <c r="G29" s="60">
        <f t="shared" si="7"/>
        <v>2.19817944</v>
      </c>
      <c r="H29" s="60">
        <f t="shared" si="7"/>
        <v>2.520152</v>
      </c>
      <c r="I29" s="60">
        <f t="shared" si="7"/>
        <v>4.473838</v>
      </c>
      <c r="J29" s="60">
        <f t="shared" si="7"/>
        <v>2.65566749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-0.00293494</v>
      </c>
      <c r="C32" s="62">
        <v>-0.00295296</v>
      </c>
      <c r="D32" s="62">
        <v>-0.00283881</v>
      </c>
      <c r="E32" s="62">
        <v>-0.00244101</v>
      </c>
      <c r="F32" s="62">
        <v>-0.00285219</v>
      </c>
      <c r="G32" s="62">
        <v>-0.00322056</v>
      </c>
      <c r="H32" s="62">
        <v>-0.004048</v>
      </c>
      <c r="I32" s="62">
        <v>-0.006862</v>
      </c>
      <c r="J32" s="62">
        <v>-0.00103251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4905</v>
      </c>
      <c r="I35" s="19">
        <v>0</v>
      </c>
      <c r="J35" s="19">
        <v>0</v>
      </c>
      <c r="K35" s="23">
        <f>SUM(B35:J35)</f>
        <v>4905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2443.88</v>
      </c>
      <c r="C39" s="23">
        <f aca="true" t="shared" si="8" ref="C39:J39">+C43</f>
        <v>3291.32</v>
      </c>
      <c r="D39" s="23">
        <f t="shared" si="8"/>
        <v>3222.84</v>
      </c>
      <c r="E39" s="19">
        <f t="shared" si="8"/>
        <v>1836.12</v>
      </c>
      <c r="F39" s="23">
        <f t="shared" si="8"/>
        <v>3154.36</v>
      </c>
      <c r="G39" s="23">
        <f t="shared" si="8"/>
        <v>5469.84</v>
      </c>
      <c r="H39" s="23">
        <f t="shared" si="8"/>
        <v>3150.08</v>
      </c>
      <c r="I39" s="23">
        <f t="shared" si="8"/>
        <v>1065.72</v>
      </c>
      <c r="J39" s="23">
        <f t="shared" si="8"/>
        <v>1159.88</v>
      </c>
      <c r="K39" s="23">
        <f aca="true" t="shared" si="9" ref="K39:K44">SUM(B39:J39)</f>
        <v>24794.040000000005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2443.88</v>
      </c>
      <c r="C43" s="65">
        <f>ROUND(C44*C45,2)</f>
        <v>3291.32</v>
      </c>
      <c r="D43" s="65">
        <f aca="true" t="shared" si="10" ref="D43:J43">ROUND(D44*D45,2)</f>
        <v>3222.84</v>
      </c>
      <c r="E43" s="65">
        <f t="shared" si="10"/>
        <v>1836.12</v>
      </c>
      <c r="F43" s="65">
        <f t="shared" si="10"/>
        <v>3154.36</v>
      </c>
      <c r="G43" s="65">
        <f t="shared" si="10"/>
        <v>5469.84</v>
      </c>
      <c r="H43" s="65">
        <f t="shared" si="10"/>
        <v>3150.08</v>
      </c>
      <c r="I43" s="65">
        <f t="shared" si="10"/>
        <v>1065.72</v>
      </c>
      <c r="J43" s="65">
        <f t="shared" si="10"/>
        <v>1159.88</v>
      </c>
      <c r="K43" s="65">
        <f t="shared" si="9"/>
        <v>24794.040000000005</v>
      </c>
    </row>
    <row r="44" spans="1:11" ht="17.25" customHeight="1">
      <c r="A44" s="66" t="s">
        <v>43</v>
      </c>
      <c r="B44" s="67">
        <v>571</v>
      </c>
      <c r="C44" s="67">
        <v>769</v>
      </c>
      <c r="D44" s="67">
        <v>753</v>
      </c>
      <c r="E44" s="67">
        <v>429</v>
      </c>
      <c r="F44" s="67">
        <v>737</v>
      </c>
      <c r="G44" s="67">
        <v>1278</v>
      </c>
      <c r="H44" s="67">
        <v>736</v>
      </c>
      <c r="I44" s="67">
        <v>249</v>
      </c>
      <c r="J44" s="67">
        <v>271</v>
      </c>
      <c r="K44" s="67">
        <f t="shared" si="9"/>
        <v>5793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1490355.85</v>
      </c>
      <c r="C47" s="22">
        <f aca="true" t="shared" si="11" ref="C47:H47">+C48+C56</f>
        <v>2203693.9299999997</v>
      </c>
      <c r="D47" s="22">
        <f t="shared" si="11"/>
        <v>2645062.2899999996</v>
      </c>
      <c r="E47" s="22">
        <f t="shared" si="11"/>
        <v>1505902.91</v>
      </c>
      <c r="F47" s="22">
        <f t="shared" si="11"/>
        <v>1975060.25</v>
      </c>
      <c r="G47" s="22">
        <f t="shared" si="11"/>
        <v>2744383.8899999997</v>
      </c>
      <c r="H47" s="22">
        <f t="shared" si="11"/>
        <v>1486933.8600000003</v>
      </c>
      <c r="I47" s="22">
        <f>+I48+I56</f>
        <v>561261.82</v>
      </c>
      <c r="J47" s="22">
        <f>+J48+J56</f>
        <v>844348.25</v>
      </c>
      <c r="K47" s="22">
        <f>SUM(B47:J47)</f>
        <v>15457003.05</v>
      </c>
    </row>
    <row r="48" spans="1:11" ht="17.25" customHeight="1">
      <c r="A48" s="16" t="s">
        <v>46</v>
      </c>
      <c r="B48" s="23">
        <f>SUM(B49:B55)</f>
        <v>1472868.33</v>
      </c>
      <c r="C48" s="23">
        <f aca="true" t="shared" si="12" ref="C48:H48">SUM(C49:C55)</f>
        <v>2181552.7899999996</v>
      </c>
      <c r="D48" s="23">
        <f t="shared" si="12"/>
        <v>2619663.0999999996</v>
      </c>
      <c r="E48" s="23">
        <f t="shared" si="12"/>
        <v>1484882.72</v>
      </c>
      <c r="F48" s="23">
        <f t="shared" si="12"/>
        <v>1953479.81</v>
      </c>
      <c r="G48" s="23">
        <f t="shared" si="12"/>
        <v>2716541.6999999997</v>
      </c>
      <c r="H48" s="23">
        <f t="shared" si="12"/>
        <v>1468712.5000000002</v>
      </c>
      <c r="I48" s="23">
        <f>SUM(I49:I55)</f>
        <v>561261.82</v>
      </c>
      <c r="J48" s="23">
        <f>SUM(J49:J55)</f>
        <v>831156.88</v>
      </c>
      <c r="K48" s="23">
        <f aca="true" t="shared" si="13" ref="K48:K56">SUM(B48:J48)</f>
        <v>15290119.649999999</v>
      </c>
    </row>
    <row r="49" spans="1:11" ht="17.25" customHeight="1">
      <c r="A49" s="34" t="s">
        <v>47</v>
      </c>
      <c r="B49" s="23">
        <f aca="true" t="shared" si="14" ref="B49:H49">ROUND(B30*B7,2)</f>
        <v>1472214.59</v>
      </c>
      <c r="C49" s="23">
        <f t="shared" si="14"/>
        <v>2175764.1</v>
      </c>
      <c r="D49" s="23">
        <f t="shared" si="14"/>
        <v>2618838.84</v>
      </c>
      <c r="E49" s="23">
        <f t="shared" si="14"/>
        <v>1484421.22</v>
      </c>
      <c r="F49" s="23">
        <f t="shared" si="14"/>
        <v>1952501.65</v>
      </c>
      <c r="G49" s="23">
        <f t="shared" si="14"/>
        <v>2715043.86</v>
      </c>
      <c r="H49" s="23">
        <f t="shared" si="14"/>
        <v>1463003.6</v>
      </c>
      <c r="I49" s="23">
        <f>ROUND(I30*I7,2)</f>
        <v>561055.33</v>
      </c>
      <c r="J49" s="23">
        <f>ROUND(J30*J7,2)</f>
        <v>830319.7</v>
      </c>
      <c r="K49" s="23">
        <f t="shared" si="13"/>
        <v>15273162.889999999</v>
      </c>
    </row>
    <row r="50" spans="1:11" ht="17.25" customHeight="1">
      <c r="A50" s="34" t="s">
        <v>48</v>
      </c>
      <c r="B50" s="19">
        <v>0</v>
      </c>
      <c r="C50" s="23">
        <f>ROUND(C31*C7,2)</f>
        <v>4836.26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4836.26</v>
      </c>
    </row>
    <row r="51" spans="1:11" ht="17.25" customHeight="1">
      <c r="A51" s="68" t="s">
        <v>109</v>
      </c>
      <c r="B51" s="69">
        <f>ROUND(B32*B7,2)</f>
        <v>-1790.14</v>
      </c>
      <c r="C51" s="69">
        <f>ROUND(C32*C7,2)</f>
        <v>-2338.89</v>
      </c>
      <c r="D51" s="69">
        <f aca="true" t="shared" si="15" ref="D51:J51">ROUND(D32*D7,2)</f>
        <v>-2398.58</v>
      </c>
      <c r="E51" s="69">
        <f t="shared" si="15"/>
        <v>-1374.62</v>
      </c>
      <c r="F51" s="69">
        <f t="shared" si="15"/>
        <v>-2176.2</v>
      </c>
      <c r="G51" s="69">
        <f t="shared" si="15"/>
        <v>-3972</v>
      </c>
      <c r="H51" s="69">
        <f t="shared" si="15"/>
        <v>-2346.18</v>
      </c>
      <c r="I51" s="69">
        <f t="shared" si="15"/>
        <v>-859.23</v>
      </c>
      <c r="J51" s="69">
        <f t="shared" si="15"/>
        <v>-322.7</v>
      </c>
      <c r="K51" s="69">
        <f>SUM(B51:J51)</f>
        <v>-17578.54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4905</v>
      </c>
      <c r="I53" s="31">
        <f>+I35</f>
        <v>0</v>
      </c>
      <c r="J53" s="31">
        <f>+J35</f>
        <v>0</v>
      </c>
      <c r="K53" s="23">
        <f t="shared" si="13"/>
        <v>4905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2443.88</v>
      </c>
      <c r="C55" s="36">
        <v>3291.32</v>
      </c>
      <c r="D55" s="36">
        <v>3222.84</v>
      </c>
      <c r="E55" s="19">
        <v>1836.12</v>
      </c>
      <c r="F55" s="36">
        <v>3154.36</v>
      </c>
      <c r="G55" s="36">
        <v>5469.84</v>
      </c>
      <c r="H55" s="36">
        <v>3150.08</v>
      </c>
      <c r="I55" s="36">
        <v>1065.72</v>
      </c>
      <c r="J55" s="19">
        <v>1159.88</v>
      </c>
      <c r="K55" s="23">
        <f t="shared" si="13"/>
        <v>24794.040000000005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-264933.81</v>
      </c>
      <c r="C60" s="35">
        <f t="shared" si="16"/>
        <v>-286438.99</v>
      </c>
      <c r="D60" s="35">
        <f t="shared" si="16"/>
        <v>-274586.55</v>
      </c>
      <c r="E60" s="35">
        <f t="shared" si="16"/>
        <v>-285977.13</v>
      </c>
      <c r="F60" s="35">
        <f t="shared" si="16"/>
        <v>62754.73999999999</v>
      </c>
      <c r="G60" s="35">
        <f t="shared" si="16"/>
        <v>-336573.39999999997</v>
      </c>
      <c r="H60" s="35">
        <f t="shared" si="16"/>
        <v>-242622.18</v>
      </c>
      <c r="I60" s="35">
        <f t="shared" si="16"/>
        <v>-85005.05</v>
      </c>
      <c r="J60" s="35">
        <f t="shared" si="16"/>
        <v>-100904.58</v>
      </c>
      <c r="K60" s="35">
        <f>SUM(B60:J60)</f>
        <v>-1814286.95</v>
      </c>
    </row>
    <row r="61" spans="1:11" ht="18.75" customHeight="1">
      <c r="A61" s="16" t="s">
        <v>78</v>
      </c>
      <c r="B61" s="35">
        <f aca="true" t="shared" si="17" ref="B61:J61">B62+B63+B64+B65+B66+B67</f>
        <v>-248004.23</v>
      </c>
      <c r="C61" s="35">
        <f t="shared" si="17"/>
        <v>-262193.71</v>
      </c>
      <c r="D61" s="35">
        <f t="shared" si="17"/>
        <v>-250077.11</v>
      </c>
      <c r="E61" s="35">
        <f t="shared" si="17"/>
        <v>-256904.4</v>
      </c>
      <c r="F61" s="35">
        <f t="shared" si="17"/>
        <v>-267784.38</v>
      </c>
      <c r="G61" s="35">
        <f t="shared" si="17"/>
        <v>-304251.58999999997</v>
      </c>
      <c r="H61" s="35">
        <f t="shared" si="17"/>
        <v>-227315.5</v>
      </c>
      <c r="I61" s="35">
        <f t="shared" si="17"/>
        <v>-40327</v>
      </c>
      <c r="J61" s="35">
        <f t="shared" si="17"/>
        <v>-73615.5</v>
      </c>
      <c r="K61" s="35">
        <f aca="true" t="shared" si="18" ref="K61:K94">SUM(B61:J61)</f>
        <v>-1930473.42</v>
      </c>
    </row>
    <row r="62" spans="1:11" ht="18.75" customHeight="1">
      <c r="A62" s="12" t="s">
        <v>79</v>
      </c>
      <c r="B62" s="35">
        <f>-ROUND(B9*$D$3,2)</f>
        <v>-179424</v>
      </c>
      <c r="C62" s="35">
        <f aca="true" t="shared" si="19" ref="C62:J62">-ROUND(C9*$D$3,2)</f>
        <v>-249613</v>
      </c>
      <c r="D62" s="35">
        <f t="shared" si="19"/>
        <v>-225151.5</v>
      </c>
      <c r="E62" s="35">
        <f t="shared" si="19"/>
        <v>-163555</v>
      </c>
      <c r="F62" s="35">
        <f t="shared" si="19"/>
        <v>-183011.5</v>
      </c>
      <c r="G62" s="35">
        <f t="shared" si="19"/>
        <v>-228018</v>
      </c>
      <c r="H62" s="35">
        <f t="shared" si="19"/>
        <v>-227241</v>
      </c>
      <c r="I62" s="35">
        <f t="shared" si="19"/>
        <v>-40327</v>
      </c>
      <c r="J62" s="35">
        <f t="shared" si="19"/>
        <v>-73615.5</v>
      </c>
      <c r="K62" s="35">
        <f t="shared" si="18"/>
        <v>-1569956.5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-595</v>
      </c>
      <c r="C64" s="35">
        <v>-238</v>
      </c>
      <c r="D64" s="35">
        <v>-252</v>
      </c>
      <c r="E64" s="35">
        <v>-651</v>
      </c>
      <c r="F64" s="35">
        <v>-651</v>
      </c>
      <c r="G64" s="35">
        <v>-378</v>
      </c>
      <c r="H64" s="19">
        <v>0</v>
      </c>
      <c r="I64" s="19">
        <v>0</v>
      </c>
      <c r="J64" s="19">
        <v>0</v>
      </c>
      <c r="K64" s="35">
        <f t="shared" si="18"/>
        <v>-2765</v>
      </c>
    </row>
    <row r="65" spans="1:11" ht="18.75" customHeight="1">
      <c r="A65" s="12" t="s">
        <v>110</v>
      </c>
      <c r="B65" s="35">
        <v>-2663.5</v>
      </c>
      <c r="C65" s="35">
        <v>-2051</v>
      </c>
      <c r="D65" s="35">
        <v>-1046.5</v>
      </c>
      <c r="E65" s="35">
        <v>-2625</v>
      </c>
      <c r="F65" s="35">
        <v>-1242.5</v>
      </c>
      <c r="G65" s="35">
        <v>-1004.5</v>
      </c>
      <c r="H65" s="35">
        <v>-24.5</v>
      </c>
      <c r="I65" s="19">
        <v>0</v>
      </c>
      <c r="J65" s="19">
        <v>0</v>
      </c>
      <c r="K65" s="35">
        <f t="shared" si="18"/>
        <v>-10657.5</v>
      </c>
    </row>
    <row r="66" spans="1:11" ht="18.75" customHeight="1">
      <c r="A66" s="12" t="s">
        <v>56</v>
      </c>
      <c r="B66" s="47">
        <v>-65231.73</v>
      </c>
      <c r="C66" s="47">
        <v>-10291.71</v>
      </c>
      <c r="D66" s="47">
        <v>-23627.11</v>
      </c>
      <c r="E66" s="47">
        <v>-90073.4</v>
      </c>
      <c r="F66" s="47">
        <v>-82879.38</v>
      </c>
      <c r="G66" s="47">
        <v>-74851.09</v>
      </c>
      <c r="H66" s="35">
        <v>-50</v>
      </c>
      <c r="I66" s="19">
        <v>0</v>
      </c>
      <c r="J66" s="19">
        <v>0</v>
      </c>
      <c r="K66" s="35">
        <f t="shared" si="18"/>
        <v>-347004.42000000004</v>
      </c>
    </row>
    <row r="67" spans="1:11" ht="18.75" customHeight="1">
      <c r="A67" s="12" t="s">
        <v>57</v>
      </c>
      <c r="B67" s="47">
        <v>-90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-16929.579999999998</v>
      </c>
      <c r="C68" s="35">
        <f t="shared" si="20"/>
        <v>-24245.28</v>
      </c>
      <c r="D68" s="35">
        <f t="shared" si="20"/>
        <v>-24509.44</v>
      </c>
      <c r="E68" s="35">
        <f t="shared" si="20"/>
        <v>-29072.730000000003</v>
      </c>
      <c r="F68" s="35">
        <f t="shared" si="20"/>
        <v>-22803.590000000004</v>
      </c>
      <c r="G68" s="35">
        <f t="shared" si="20"/>
        <v>-32321.81</v>
      </c>
      <c r="H68" s="35">
        <f t="shared" si="20"/>
        <v>-15306.68</v>
      </c>
      <c r="I68" s="35">
        <f t="shared" si="20"/>
        <v>-44678.05</v>
      </c>
      <c r="J68" s="35">
        <f t="shared" si="20"/>
        <v>-27289.08</v>
      </c>
      <c r="K68" s="35">
        <f t="shared" si="18"/>
        <v>-237156.24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-1335.36</v>
      </c>
      <c r="C91" s="35">
        <v>-1450.92</v>
      </c>
      <c r="D91" s="35">
        <v>-1908.88</v>
      </c>
      <c r="E91" s="35">
        <v>-1566.48</v>
      </c>
      <c r="F91" s="35">
        <v>-1759.08</v>
      </c>
      <c r="G91" s="35">
        <v>-877.4</v>
      </c>
      <c r="H91" s="35">
        <v>81.32</v>
      </c>
      <c r="I91" s="19">
        <v>0</v>
      </c>
      <c r="J91" s="35">
        <v>-1022.92</v>
      </c>
      <c r="K91" s="35">
        <f t="shared" si="18"/>
        <v>-9839.72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-12498.99</v>
      </c>
      <c r="F92" s="19">
        <v>0</v>
      </c>
      <c r="G92" s="19">
        <v>0</v>
      </c>
      <c r="H92" s="19">
        <v>0</v>
      </c>
      <c r="I92" s="48">
        <v>-7071.9</v>
      </c>
      <c r="J92" s="48">
        <v>-15113.83</v>
      </c>
      <c r="K92" s="48">
        <f t="shared" si="18"/>
        <v>-34684.72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35">
        <v>353342.71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353342.71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1225422.04</v>
      </c>
      <c r="C97" s="24">
        <f t="shared" si="21"/>
        <v>1917254.9399999995</v>
      </c>
      <c r="D97" s="24">
        <f t="shared" si="21"/>
        <v>2370475.7399999998</v>
      </c>
      <c r="E97" s="24">
        <f t="shared" si="21"/>
        <v>1219925.78</v>
      </c>
      <c r="F97" s="24">
        <f t="shared" si="21"/>
        <v>2037814.99</v>
      </c>
      <c r="G97" s="24">
        <f t="shared" si="21"/>
        <v>2407810.4899999998</v>
      </c>
      <c r="H97" s="24">
        <f t="shared" si="21"/>
        <v>1244311.6800000004</v>
      </c>
      <c r="I97" s="24">
        <f>+I98+I99</f>
        <v>476256.76999999996</v>
      </c>
      <c r="J97" s="24">
        <f>+J98+J99</f>
        <v>743443.67</v>
      </c>
      <c r="K97" s="48">
        <f>SUM(B97:J97)</f>
        <v>13642716.099999998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1207934.52</v>
      </c>
      <c r="C98" s="24">
        <f t="shared" si="22"/>
        <v>1895113.7999999996</v>
      </c>
      <c r="D98" s="24">
        <f t="shared" si="22"/>
        <v>2345076.55</v>
      </c>
      <c r="E98" s="24">
        <f t="shared" si="22"/>
        <v>1198905.59</v>
      </c>
      <c r="F98" s="24">
        <f t="shared" si="22"/>
        <v>2016234.55</v>
      </c>
      <c r="G98" s="24">
        <f t="shared" si="22"/>
        <v>2379968.3</v>
      </c>
      <c r="H98" s="24">
        <f t="shared" si="22"/>
        <v>1226090.3200000003</v>
      </c>
      <c r="I98" s="24">
        <f t="shared" si="22"/>
        <v>476256.76999999996</v>
      </c>
      <c r="J98" s="24">
        <f t="shared" si="22"/>
        <v>730252.3</v>
      </c>
      <c r="K98" s="48">
        <f>SUM(B98:J98)</f>
        <v>13475832.7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13642716.099999998</v>
      </c>
      <c r="L105" s="54"/>
    </row>
    <row r="106" spans="1:11" ht="18.75" customHeight="1">
      <c r="A106" s="26" t="s">
        <v>74</v>
      </c>
      <c r="B106" s="27">
        <v>165875.06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165875.06</v>
      </c>
    </row>
    <row r="107" spans="1:11" ht="18.75" customHeight="1">
      <c r="A107" s="26" t="s">
        <v>75</v>
      </c>
      <c r="B107" s="27">
        <v>1059546.98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1059546.98</v>
      </c>
    </row>
    <row r="108" spans="1:11" ht="18.75" customHeight="1">
      <c r="A108" s="26" t="s">
        <v>76</v>
      </c>
      <c r="B108" s="40">
        <v>0</v>
      </c>
      <c r="C108" s="27">
        <f>+C97</f>
        <v>1917254.9399999995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1917254.9399999995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2370475.7399999998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2370475.7399999998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1219925.78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1219925.78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393964.1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393964.1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751438.38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751438.38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892412.5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892412.5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724485.48</v>
      </c>
      <c r="H114" s="40">
        <v>0</v>
      </c>
      <c r="I114" s="40">
        <v>0</v>
      </c>
      <c r="J114" s="40">
        <v>0</v>
      </c>
      <c r="K114" s="41">
        <f t="shared" si="24"/>
        <v>724485.48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56194.62</v>
      </c>
      <c r="H115" s="40">
        <v>0</v>
      </c>
      <c r="I115" s="40">
        <v>0</v>
      </c>
      <c r="J115" s="40">
        <v>0</v>
      </c>
      <c r="K115" s="41">
        <f t="shared" si="24"/>
        <v>56194.62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379566.35</v>
      </c>
      <c r="H116" s="40">
        <v>0</v>
      </c>
      <c r="I116" s="40">
        <v>0</v>
      </c>
      <c r="J116" s="40">
        <v>0</v>
      </c>
      <c r="K116" s="41">
        <f t="shared" si="24"/>
        <v>379566.35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353403.19</v>
      </c>
      <c r="H117" s="40">
        <v>0</v>
      </c>
      <c r="I117" s="40">
        <v>0</v>
      </c>
      <c r="J117" s="40">
        <v>0</v>
      </c>
      <c r="K117" s="41">
        <f t="shared" si="24"/>
        <v>353403.19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894160.85</v>
      </c>
      <c r="H118" s="40">
        <v>0</v>
      </c>
      <c r="I118" s="40">
        <v>0</v>
      </c>
      <c r="J118" s="40">
        <v>0</v>
      </c>
      <c r="K118" s="41">
        <f t="shared" si="24"/>
        <v>894160.85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455167.63</v>
      </c>
      <c r="I119" s="40">
        <v>0</v>
      </c>
      <c r="J119" s="40">
        <v>0</v>
      </c>
      <c r="K119" s="41">
        <f t="shared" si="24"/>
        <v>455167.63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789144.05</v>
      </c>
      <c r="I120" s="40">
        <v>0</v>
      </c>
      <c r="J120" s="40">
        <v>0</v>
      </c>
      <c r="K120" s="41">
        <f t="shared" si="24"/>
        <v>789144.05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476256.77</v>
      </c>
      <c r="J121" s="40">
        <v>0</v>
      </c>
      <c r="K121" s="41">
        <f t="shared" si="24"/>
        <v>476256.77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743443.68</v>
      </c>
      <c r="K122" s="44">
        <f t="shared" si="24"/>
        <v>743443.68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-0.010000000009313226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2015-02-19T17:55:55Z</dcterms:modified>
  <cp:category/>
  <cp:version/>
  <cp:contentType/>
  <cp:contentStatus/>
</cp:coreProperties>
</file>