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<sst xmlns="http://schemas.openxmlformats.org/spreadsheetml/2006/main" count="128" uniqueCount="128">
  <si>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</si>
  <si>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</si>
  <si>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</si>
  <si>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</si>
  <si>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</si>
  <si>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</si>
  <si>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</si>
  <si>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</si>
  <si>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</si>
  <si>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</si>
  <si>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</si>
  <si>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</si>
  <si>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</si>
  <si>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</si>
  <si>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</si>
  <si>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</si>
  <si>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</si>
  <si>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</si>
  <si>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</si>
  <si>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</si>
  <si>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</si>
  <si>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</si>
  <si>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</si>
  <si>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</si>
  <si>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</si>
  <si>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</si>
  <si>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</si>
  <si>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</si>
  <si>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</si>
  <si>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</si>
  <si>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</si>
  <si>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</si>
  <si>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</si>
  <si>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</si>
  <si>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</si>
  <si>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</si>
  <si>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</si>
  <si>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</si>
  <si>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</si>
  <si>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</si>
  <si>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</si>
  <si>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</si>
  <si>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</si>
  <si>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</si>
  <si>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</si>
  <si>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</si>
  <si>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</si>
  <si>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</si>
  <si>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</si>
  <si>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</si>
  <si>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</si>
  <si>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</si>
  <si>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</si>
  <si>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</si>
  <si>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</si>
  <si>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</si>
  <si>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</si>
  <si>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</si>
  <si>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</si>
  <si>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</si>
  <si>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</si>
  <si>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</si>
  <si>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</si>
  <si>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</si>
  <si>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</si>
  <si>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</si>
  <si>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</si>
  <si>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</si>
  <si>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</si>
  <si>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</si>
  <si>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</si>
  <si>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</si>
  <si>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</si>
  <si>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</si>
  <si>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</si>
  <si>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</si>
  <si>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</si>
  <si>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</si>
  <si>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</si>
  <si>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</si>
  <si>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</si>
  <si>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</si>
  <si>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</si>
  <si>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</si>
  <si>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</si>
  <si>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</si>
  <si>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</si>
  <si>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</si>
  <si>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</si>
  <si>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</si>
  <si>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</si>
  <si>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</si>
  <si>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</si>
  <si>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</si>
  <si>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</si>
  <si>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</si>
  <si>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</si>
  <si>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</si>
  <si>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</si>
  <si>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</si>
  <si>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</si>
  <si>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</si>
  <si>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</si>
  <si>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</si>
  <si>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</si>
  <si>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</si>
  <si>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</si>
  <si>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</si>
  <si>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</si>
  <si>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</si>
  <si>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</si>
  <si>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</si>
  <si>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</si>
  <si>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</si>
  <si>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</si>
  <si>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</si>
  <si>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</si>
  <si>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</si>
  <si>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</si>
  <si>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</si>
  <si>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</si>
  <si>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</si>
  <si>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</si>
  <si>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</si>
  <si>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05/01/15 - VENCIMENTO 12/01/15</t>
  </si>
  <si>
    <t>6.3. Revisão de Remuneração pelo Transporte Coletivo  (1)</t>
  </si>
  <si>
    <t>Nota:</t>
  </si>
  <si>
    <t xml:space="preserve">    (1) - Pagamento de combustível não fóssil de dezembro /14.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</si>
</sst>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1">
      <c r="A2" s="71" t="s">
        <v>124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2" t="s">
        <v>15</v>
      </c>
      <c r="B4" s="74" t="s">
        <v>110</v>
      </c>
      <c r="C4" s="75"/>
      <c r="D4" s="75"/>
      <c r="E4" s="75"/>
      <c r="F4" s="75"/>
      <c r="G4" s="75"/>
      <c r="H4" s="75"/>
      <c r="I4" s="75"/>
      <c r="J4" s="76"/>
      <c r="K4" s="73" t="s">
        <v>16</v>
      </c>
    </row>
    <row r="5" spans="1:11" ht="38.25">
      <c r="A5" s="7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7" t="s">
        <v>109</v>
      </c>
      <c r="J5" s="77" t="s">
        <v>108</v>
      </c>
      <c r="K5" s="72"/>
    </row>
    <row r="6" spans="1:11" ht="18.75" customHeight="1">
      <c r="A6" s="7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8"/>
      <c r="J6" s="78"/>
      <c r="K6" s="72"/>
    </row>
    <row r="7" spans="1:12" ht="17.25" customHeight="1">
      <c r="A7" s="8" t="s">
        <v>30</v>
      </c>
      <c r="B7" s="9">
        <f aca="true" t="shared" si="0" ref="B7:K7">+B8+B20+B24+B27</f>
        <v>459426</v>
      </c>
      <c r="C7" s="9">
        <f t="shared" si="0"/>
        <v>597528</v>
      </c>
      <c r="D7" s="9">
        <f t="shared" si="0"/>
        <v>645365</v>
      </c>
      <c r="E7" s="9">
        <f t="shared" si="0"/>
        <v>426997</v>
      </c>
      <c r="F7" s="9">
        <f t="shared" si="0"/>
        <v>591586</v>
      </c>
      <c r="G7" s="9">
        <f t="shared" si="0"/>
        <v>964899</v>
      </c>
      <c r="H7" s="9">
        <f t="shared" si="0"/>
        <v>418818</v>
      </c>
      <c r="I7" s="9">
        <f t="shared" si="0"/>
        <v>91503</v>
      </c>
      <c r="J7" s="9">
        <f t="shared" si="0"/>
        <v>250534</v>
      </c>
      <c r="K7" s="9">
        <f t="shared" si="0"/>
        <v>4446656</v>
      </c>
      <c r="L7" s="53"/>
    </row>
    <row r="8" spans="1:11" ht="17.25" customHeight="1">
      <c r="A8" s="10" t="s">
        <v>116</v>
      </c>
      <c r="B8" s="11">
        <f>B9+B12+B16</f>
        <v>267578</v>
      </c>
      <c r="C8" s="11">
        <f aca="true" t="shared" si="1" ref="C8:J8">C9+C12+C16</f>
        <v>353304</v>
      </c>
      <c r="D8" s="11">
        <f t="shared" si="1"/>
        <v>357210</v>
      </c>
      <c r="E8" s="11">
        <f t="shared" si="1"/>
        <v>247852</v>
      </c>
      <c r="F8" s="11">
        <f t="shared" si="1"/>
        <v>322206</v>
      </c>
      <c r="G8" s="11">
        <f t="shared" si="1"/>
        <v>513974</v>
      </c>
      <c r="H8" s="11">
        <f t="shared" si="1"/>
        <v>253446</v>
      </c>
      <c r="I8" s="11">
        <f t="shared" si="1"/>
        <v>46991</v>
      </c>
      <c r="J8" s="11">
        <f t="shared" si="1"/>
        <v>138598</v>
      </c>
      <c r="K8" s="11">
        <f>SUM(B8:J8)</f>
        <v>2501159</v>
      </c>
    </row>
    <row r="9" spans="1:11" ht="17.25" customHeight="1">
      <c r="A9" s="15" t="s">
        <v>17</v>
      </c>
      <c r="B9" s="13">
        <f>+B10+B11</f>
        <v>47421</v>
      </c>
      <c r="C9" s="13">
        <f aca="true" t="shared" si="2" ref="C9:J9">+C10+C11</f>
        <v>65239</v>
      </c>
      <c r="D9" s="13">
        <f t="shared" si="2"/>
        <v>64214</v>
      </c>
      <c r="E9" s="13">
        <f t="shared" si="2"/>
        <v>41909</v>
      </c>
      <c r="F9" s="13">
        <f t="shared" si="2"/>
        <v>50758</v>
      </c>
      <c r="G9" s="13">
        <f t="shared" si="2"/>
        <v>61667</v>
      </c>
      <c r="H9" s="13">
        <f t="shared" si="2"/>
        <v>51926</v>
      </c>
      <c r="I9" s="13">
        <f t="shared" si="2"/>
        <v>9756</v>
      </c>
      <c r="J9" s="13">
        <f t="shared" si="2"/>
        <v>22507</v>
      </c>
      <c r="K9" s="11">
        <f>SUM(B9:J9)</f>
        <v>415397</v>
      </c>
    </row>
    <row r="10" spans="1:11" ht="17.25" customHeight="1">
      <c r="A10" s="30" t="s">
        <v>18</v>
      </c>
      <c r="B10" s="13">
        <v>47352</v>
      </c>
      <c r="C10" s="13">
        <v>64739</v>
      </c>
      <c r="D10" s="13">
        <v>64053</v>
      </c>
      <c r="E10" s="13">
        <v>41853</v>
      </c>
      <c r="F10" s="13">
        <v>50421</v>
      </c>
      <c r="G10" s="13">
        <v>60675</v>
      </c>
      <c r="H10" s="13">
        <v>51764</v>
      </c>
      <c r="I10" s="13">
        <v>9743</v>
      </c>
      <c r="J10" s="13">
        <v>22507</v>
      </c>
      <c r="K10" s="11">
        <f>SUM(B10:J10)</f>
        <v>413107</v>
      </c>
    </row>
    <row r="11" spans="1:11" ht="17.25" customHeight="1">
      <c r="A11" s="30" t="s">
        <v>19</v>
      </c>
      <c r="B11" s="13">
        <v>69</v>
      </c>
      <c r="C11" s="13">
        <v>500</v>
      </c>
      <c r="D11" s="13">
        <v>161</v>
      </c>
      <c r="E11" s="13">
        <v>56</v>
      </c>
      <c r="F11" s="13">
        <v>337</v>
      </c>
      <c r="G11" s="13">
        <v>992</v>
      </c>
      <c r="H11" s="13">
        <v>162</v>
      </c>
      <c r="I11" s="13">
        <v>13</v>
      </c>
      <c r="J11" s="13">
        <v>0</v>
      </c>
      <c r="K11" s="11">
        <f>SUM(B11:J11)</f>
        <v>2290</v>
      </c>
    </row>
    <row r="12" spans="1:11" ht="17.25" customHeight="1">
      <c r="A12" s="15" t="s">
        <v>31</v>
      </c>
      <c r="B12" s="17">
        <f aca="true" t="shared" si="3" ref="B12:J12">SUM(B13:B15)</f>
        <v>216560</v>
      </c>
      <c r="C12" s="17">
        <f t="shared" si="3"/>
        <v>282884</v>
      </c>
      <c r="D12" s="17">
        <f t="shared" si="3"/>
        <v>288374</v>
      </c>
      <c r="E12" s="17">
        <f t="shared" si="3"/>
        <v>202491</v>
      </c>
      <c r="F12" s="17">
        <f t="shared" si="3"/>
        <v>266711</v>
      </c>
      <c r="G12" s="17">
        <f t="shared" si="3"/>
        <v>444300</v>
      </c>
      <c r="H12" s="17">
        <f t="shared" si="3"/>
        <v>198034</v>
      </c>
      <c r="I12" s="17">
        <f t="shared" si="3"/>
        <v>36434</v>
      </c>
      <c r="J12" s="17">
        <f t="shared" si="3"/>
        <v>114270</v>
      </c>
      <c r="K12" s="11">
        <f aca="true" t="shared" si="4" ref="K12:K27">SUM(B12:J12)</f>
        <v>2050058</v>
      </c>
    </row>
    <row r="13" spans="1:13" ht="17.25" customHeight="1">
      <c r="A13" s="14" t="s">
        <v>20</v>
      </c>
      <c r="B13" s="13">
        <v>103057</v>
      </c>
      <c r="C13" s="13">
        <v>143734</v>
      </c>
      <c r="D13" s="13">
        <v>150382</v>
      </c>
      <c r="E13" s="13">
        <v>103284</v>
      </c>
      <c r="F13" s="13">
        <v>135737</v>
      </c>
      <c r="G13" s="13">
        <v>213945</v>
      </c>
      <c r="H13" s="13">
        <v>92640</v>
      </c>
      <c r="I13" s="13">
        <v>20582</v>
      </c>
      <c r="J13" s="13">
        <v>59265</v>
      </c>
      <c r="K13" s="11">
        <f t="shared" si="4"/>
        <v>1022626</v>
      </c>
      <c r="L13" s="53"/>
      <c r="M13" s="54"/>
    </row>
    <row r="14" spans="1:12" ht="17.25" customHeight="1">
      <c r="A14" s="14" t="s">
        <v>21</v>
      </c>
      <c r="B14" s="13">
        <v>105792</v>
      </c>
      <c r="C14" s="13">
        <v>128397</v>
      </c>
      <c r="D14" s="13">
        <v>127687</v>
      </c>
      <c r="E14" s="13">
        <v>92260</v>
      </c>
      <c r="F14" s="13">
        <v>121904</v>
      </c>
      <c r="G14" s="13">
        <v>217917</v>
      </c>
      <c r="H14" s="13">
        <v>97866</v>
      </c>
      <c r="I14" s="13">
        <v>14427</v>
      </c>
      <c r="J14" s="13">
        <v>51103</v>
      </c>
      <c r="K14" s="11">
        <f t="shared" si="4"/>
        <v>957353</v>
      </c>
      <c r="L14" s="53"/>
    </row>
    <row r="15" spans="1:11" ht="17.25" customHeight="1">
      <c r="A15" s="14" t="s">
        <v>22</v>
      </c>
      <c r="B15" s="13">
        <v>7711</v>
      </c>
      <c r="C15" s="13">
        <v>10753</v>
      </c>
      <c r="D15" s="13">
        <v>10305</v>
      </c>
      <c r="E15" s="13">
        <v>6947</v>
      </c>
      <c r="F15" s="13">
        <v>9070</v>
      </c>
      <c r="G15" s="13">
        <v>12438</v>
      </c>
      <c r="H15" s="13">
        <v>7528</v>
      </c>
      <c r="I15" s="13">
        <v>1425</v>
      </c>
      <c r="J15" s="13">
        <v>3902</v>
      </c>
      <c r="K15" s="11">
        <f t="shared" si="4"/>
        <v>70079</v>
      </c>
    </row>
    <row r="16" spans="1:11" ht="17.25" customHeight="1">
      <c r="A16" s="15" t="s">
        <v>112</v>
      </c>
      <c r="B16" s="13">
        <f>B17+B18+B19</f>
        <v>3597</v>
      </c>
      <c r="C16" s="13">
        <f aca="true" t="shared" si="5" ref="C16:J16">C17+C18+C19</f>
        <v>5181</v>
      </c>
      <c r="D16" s="13">
        <f t="shared" si="5"/>
        <v>4622</v>
      </c>
      <c r="E16" s="13">
        <f t="shared" si="5"/>
        <v>3452</v>
      </c>
      <c r="F16" s="13">
        <f t="shared" si="5"/>
        <v>4737</v>
      </c>
      <c r="G16" s="13">
        <f t="shared" si="5"/>
        <v>8007</v>
      </c>
      <c r="H16" s="13">
        <f t="shared" si="5"/>
        <v>3486</v>
      </c>
      <c r="I16" s="13">
        <f t="shared" si="5"/>
        <v>801</v>
      </c>
      <c r="J16" s="13">
        <f t="shared" si="5"/>
        <v>1821</v>
      </c>
      <c r="K16" s="11">
        <f t="shared" si="4"/>
        <v>35704</v>
      </c>
    </row>
    <row r="17" spans="1:11" ht="17.25" customHeight="1">
      <c r="A17" s="14" t="s">
        <v>113</v>
      </c>
      <c r="B17" s="13">
        <v>3212</v>
      </c>
      <c r="C17" s="13">
        <v>4614</v>
      </c>
      <c r="D17" s="13">
        <v>4153</v>
      </c>
      <c r="E17" s="13">
        <v>3008</v>
      </c>
      <c r="F17" s="13">
        <v>4248</v>
      </c>
      <c r="G17" s="13">
        <v>7011</v>
      </c>
      <c r="H17" s="13">
        <v>3104</v>
      </c>
      <c r="I17" s="13">
        <v>733</v>
      </c>
      <c r="J17" s="13">
        <v>1658</v>
      </c>
      <c r="K17" s="11">
        <f t="shared" si="4"/>
        <v>31741</v>
      </c>
    </row>
    <row r="18" spans="1:11" ht="17.25" customHeight="1">
      <c r="A18" s="14" t="s">
        <v>114</v>
      </c>
      <c r="B18" s="13">
        <v>312</v>
      </c>
      <c r="C18" s="13">
        <v>455</v>
      </c>
      <c r="D18" s="13">
        <v>381</v>
      </c>
      <c r="E18" s="13">
        <v>388</v>
      </c>
      <c r="F18" s="13">
        <v>397</v>
      </c>
      <c r="G18" s="13">
        <v>866</v>
      </c>
      <c r="H18" s="13">
        <v>296</v>
      </c>
      <c r="I18" s="13">
        <v>56</v>
      </c>
      <c r="J18" s="13">
        <v>126</v>
      </c>
      <c r="K18" s="11">
        <f t="shared" si="4"/>
        <v>3277</v>
      </c>
    </row>
    <row r="19" spans="1:11" ht="17.25" customHeight="1">
      <c r="A19" s="14" t="s">
        <v>115</v>
      </c>
      <c r="B19" s="13">
        <v>73</v>
      </c>
      <c r="C19" s="13">
        <v>112</v>
      </c>
      <c r="D19" s="13">
        <v>88</v>
      </c>
      <c r="E19" s="13">
        <v>56</v>
      </c>
      <c r="F19" s="13">
        <v>92</v>
      </c>
      <c r="G19" s="13">
        <v>130</v>
      </c>
      <c r="H19" s="13">
        <v>86</v>
      </c>
      <c r="I19" s="13">
        <v>12</v>
      </c>
      <c r="J19" s="13">
        <v>37</v>
      </c>
      <c r="K19" s="11">
        <f t="shared" si="4"/>
        <v>686</v>
      </c>
    </row>
    <row r="20" spans="1:11" ht="17.25" customHeight="1">
      <c r="A20" s="16" t="s">
        <v>23</v>
      </c>
      <c r="B20" s="11">
        <f>+B21+B22+B23</f>
        <v>147565</v>
      </c>
      <c r="C20" s="11">
        <f aca="true" t="shared" si="6" ref="C20:J20">+C21+C22+C23</f>
        <v>176642</v>
      </c>
      <c r="D20" s="11">
        <f t="shared" si="6"/>
        <v>204098</v>
      </c>
      <c r="E20" s="11">
        <f t="shared" si="6"/>
        <v>130297</v>
      </c>
      <c r="F20" s="11">
        <f t="shared" si="6"/>
        <v>208152</v>
      </c>
      <c r="G20" s="11">
        <f t="shared" si="6"/>
        <v>378693</v>
      </c>
      <c r="H20" s="11">
        <f t="shared" si="6"/>
        <v>126205</v>
      </c>
      <c r="I20" s="11">
        <f t="shared" si="6"/>
        <v>29739</v>
      </c>
      <c r="J20" s="11">
        <f t="shared" si="6"/>
        <v>75284</v>
      </c>
      <c r="K20" s="11">
        <f t="shared" si="4"/>
        <v>1476675</v>
      </c>
    </row>
    <row r="21" spans="1:12" ht="17.25" customHeight="1">
      <c r="A21" s="12" t="s">
        <v>24</v>
      </c>
      <c r="B21" s="13">
        <v>78933</v>
      </c>
      <c r="C21" s="13">
        <v>102932</v>
      </c>
      <c r="D21" s="13">
        <v>120599</v>
      </c>
      <c r="E21" s="13">
        <v>75356</v>
      </c>
      <c r="F21" s="13">
        <v>119206</v>
      </c>
      <c r="G21" s="13">
        <v>200332</v>
      </c>
      <c r="H21" s="13">
        <v>70527</v>
      </c>
      <c r="I21" s="13">
        <v>18514</v>
      </c>
      <c r="J21" s="13">
        <v>43073</v>
      </c>
      <c r="K21" s="11">
        <f t="shared" si="4"/>
        <v>829472</v>
      </c>
      <c r="L21" s="53"/>
    </row>
    <row r="22" spans="1:12" ht="17.25" customHeight="1">
      <c r="A22" s="12" t="s">
        <v>25</v>
      </c>
      <c r="B22" s="13">
        <v>63723</v>
      </c>
      <c r="C22" s="13">
        <v>67765</v>
      </c>
      <c r="D22" s="13">
        <v>76862</v>
      </c>
      <c r="E22" s="13">
        <v>51232</v>
      </c>
      <c r="F22" s="13">
        <v>82692</v>
      </c>
      <c r="G22" s="13">
        <v>168603</v>
      </c>
      <c r="H22" s="13">
        <v>51575</v>
      </c>
      <c r="I22" s="13">
        <v>10193</v>
      </c>
      <c r="J22" s="13">
        <v>29879</v>
      </c>
      <c r="K22" s="11">
        <f t="shared" si="4"/>
        <v>602524</v>
      </c>
      <c r="L22" s="53"/>
    </row>
    <row r="23" spans="1:11" ht="17.25" customHeight="1">
      <c r="A23" s="12" t="s">
        <v>26</v>
      </c>
      <c r="B23" s="13">
        <v>4909</v>
      </c>
      <c r="C23" s="13">
        <v>5945</v>
      </c>
      <c r="D23" s="13">
        <v>6637</v>
      </c>
      <c r="E23" s="13">
        <v>3709</v>
      </c>
      <c r="F23" s="13">
        <v>6254</v>
      </c>
      <c r="G23" s="13">
        <v>9758</v>
      </c>
      <c r="H23" s="13">
        <v>4103</v>
      </c>
      <c r="I23" s="13">
        <v>1032</v>
      </c>
      <c r="J23" s="13">
        <v>2332</v>
      </c>
      <c r="K23" s="11">
        <f t="shared" si="4"/>
        <v>44679</v>
      </c>
    </row>
    <row r="24" spans="1:11" ht="17.25" customHeight="1">
      <c r="A24" s="16" t="s">
        <v>27</v>
      </c>
      <c r="B24" s="13">
        <v>44283</v>
      </c>
      <c r="C24" s="13">
        <v>67582</v>
      </c>
      <c r="D24" s="13">
        <v>84057</v>
      </c>
      <c r="E24" s="13">
        <v>48848</v>
      </c>
      <c r="F24" s="13">
        <v>61228</v>
      </c>
      <c r="G24" s="13">
        <v>72232</v>
      </c>
      <c r="H24" s="13">
        <v>34046</v>
      </c>
      <c r="I24" s="13">
        <v>14773</v>
      </c>
      <c r="J24" s="13">
        <v>36652</v>
      </c>
      <c r="K24" s="11">
        <f t="shared" si="4"/>
        <v>463701</v>
      </c>
    </row>
    <row r="25" spans="1:12" ht="17.25" customHeight="1">
      <c r="A25" s="12" t="s">
        <v>28</v>
      </c>
      <c r="B25" s="13">
        <v>28341</v>
      </c>
      <c r="C25" s="13">
        <v>43252</v>
      </c>
      <c r="D25" s="13">
        <v>53796</v>
      </c>
      <c r="E25" s="13">
        <v>31263</v>
      </c>
      <c r="F25" s="13">
        <v>39186</v>
      </c>
      <c r="G25" s="13">
        <v>46228</v>
      </c>
      <c r="H25" s="13">
        <v>21789</v>
      </c>
      <c r="I25" s="13">
        <v>9455</v>
      </c>
      <c r="J25" s="13">
        <v>23457</v>
      </c>
      <c r="K25" s="11">
        <f t="shared" si="4"/>
        <v>296767</v>
      </c>
      <c r="L25" s="53"/>
    </row>
    <row r="26" spans="1:12" ht="17.25" customHeight="1">
      <c r="A26" s="12" t="s">
        <v>29</v>
      </c>
      <c r="B26" s="13">
        <v>15942</v>
      </c>
      <c r="C26" s="13">
        <v>24330</v>
      </c>
      <c r="D26" s="13">
        <v>30261</v>
      </c>
      <c r="E26" s="13">
        <v>17585</v>
      </c>
      <c r="F26" s="13">
        <v>22042</v>
      </c>
      <c r="G26" s="13">
        <v>26004</v>
      </c>
      <c r="H26" s="13">
        <v>12257</v>
      </c>
      <c r="I26" s="13">
        <v>5318</v>
      </c>
      <c r="J26" s="13">
        <v>13195</v>
      </c>
      <c r="K26" s="11">
        <f t="shared" si="4"/>
        <v>166934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5121</v>
      </c>
      <c r="I27" s="11">
        <v>0</v>
      </c>
      <c r="J27" s="11">
        <v>0</v>
      </c>
      <c r="K27" s="11">
        <f t="shared" si="4"/>
        <v>5121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2.41227622</v>
      </c>
      <c r="C29" s="60">
        <f aca="true" t="shared" si="7" ref="C29:J29">SUM(C30:C33)</f>
        <v>2.753106</v>
      </c>
      <c r="D29" s="60">
        <f t="shared" si="7"/>
        <v>3.09931527</v>
      </c>
      <c r="E29" s="60">
        <f t="shared" si="7"/>
        <v>2.63576102</v>
      </c>
      <c r="F29" s="60">
        <f t="shared" si="7"/>
        <v>2.55757197</v>
      </c>
      <c r="G29" s="60">
        <f t="shared" si="7"/>
        <v>2.19991824</v>
      </c>
      <c r="H29" s="60">
        <f t="shared" si="7"/>
        <v>2.5231605</v>
      </c>
      <c r="I29" s="60">
        <f t="shared" si="7"/>
        <v>4.4776684</v>
      </c>
      <c r="J29" s="60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1" t="s">
        <v>122</v>
      </c>
      <c r="B32" s="62">
        <v>-0.00142378</v>
      </c>
      <c r="C32" s="62">
        <v>0</v>
      </c>
      <c r="D32" s="62">
        <v>-0.00018473</v>
      </c>
      <c r="E32" s="62">
        <v>-0.00023898</v>
      </c>
      <c r="F32" s="62">
        <v>-0.00142803</v>
      </c>
      <c r="G32" s="62">
        <v>-0.00148176</v>
      </c>
      <c r="H32" s="62">
        <v>-0.0010395</v>
      </c>
      <c r="I32" s="62">
        <v>-0.0030316</v>
      </c>
      <c r="J32" s="32">
        <v>0</v>
      </c>
      <c r="K32" s="63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14859.45</v>
      </c>
      <c r="I35" s="19">
        <v>0</v>
      </c>
      <c r="J35" s="19">
        <v>0</v>
      </c>
      <c r="K35" s="23">
        <f>SUM(B35:J35)</f>
        <v>14859.45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1185.56</v>
      </c>
      <c r="C39" s="19">
        <f aca="true" t="shared" si="8" ref="C39:J39">+C43</f>
        <v>0</v>
      </c>
      <c r="D39" s="23">
        <f t="shared" si="8"/>
        <v>209.72</v>
      </c>
      <c r="E39" s="19">
        <f t="shared" si="8"/>
        <v>179.76</v>
      </c>
      <c r="F39" s="23">
        <f t="shared" si="8"/>
        <v>1579.32</v>
      </c>
      <c r="G39" s="23">
        <f t="shared" si="8"/>
        <v>2516.64</v>
      </c>
      <c r="H39" s="23">
        <f t="shared" si="8"/>
        <v>808.92</v>
      </c>
      <c r="I39" s="19">
        <f t="shared" si="8"/>
        <v>470.8</v>
      </c>
      <c r="J39" s="19">
        <f t="shared" si="8"/>
        <v>0</v>
      </c>
      <c r="K39" s="23">
        <f aca="true" t="shared" si="9" ref="K39:K44">SUM(B39:J39)</f>
        <v>6950.72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121</v>
      </c>
      <c r="B43" s="65">
        <f>ROUND(B44*B45,2)</f>
        <v>1185.56</v>
      </c>
      <c r="C43" s="63">
        <v>0</v>
      </c>
      <c r="D43" s="65">
        <f aca="true" t="shared" si="10" ref="D43:I43">ROUND(D44*D45,2)</f>
        <v>209.72</v>
      </c>
      <c r="E43" s="65">
        <f t="shared" si="10"/>
        <v>179.76</v>
      </c>
      <c r="F43" s="65">
        <f t="shared" si="10"/>
        <v>1579.32</v>
      </c>
      <c r="G43" s="65">
        <f t="shared" si="10"/>
        <v>2516.64</v>
      </c>
      <c r="H43" s="65">
        <f t="shared" si="10"/>
        <v>808.92</v>
      </c>
      <c r="I43" s="65">
        <f t="shared" si="10"/>
        <v>470.8</v>
      </c>
      <c r="J43" s="63">
        <v>0</v>
      </c>
      <c r="K43" s="65">
        <f t="shared" si="9"/>
        <v>6950.72</v>
      </c>
    </row>
    <row r="44" spans="1:11" ht="17.25" customHeight="1">
      <c r="A44" s="66" t="s">
        <v>43</v>
      </c>
      <c r="B44" s="67">
        <v>277</v>
      </c>
      <c r="C44" s="67">
        <v>0</v>
      </c>
      <c r="D44" s="67">
        <v>49</v>
      </c>
      <c r="E44" s="67">
        <v>42</v>
      </c>
      <c r="F44" s="67">
        <v>369</v>
      </c>
      <c r="G44" s="67">
        <v>588</v>
      </c>
      <c r="H44" s="67">
        <v>189</v>
      </c>
      <c r="I44" s="67">
        <v>110</v>
      </c>
      <c r="J44" s="67">
        <v>0</v>
      </c>
      <c r="K44" s="67">
        <f t="shared" si="9"/>
        <v>1624</v>
      </c>
    </row>
    <row r="45" spans="1:12" ht="17.25" customHeight="1">
      <c r="A45" s="66" t="s">
        <v>44</v>
      </c>
      <c r="B45" s="65">
        <v>4.28</v>
      </c>
      <c r="C45" s="63">
        <v>0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0</v>
      </c>
      <c r="K45" s="65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1126675.46</v>
      </c>
      <c r="C47" s="22">
        <f aca="true" t="shared" si="11" ref="C47:H47">+C48+C56</f>
        <v>1667228.49</v>
      </c>
      <c r="D47" s="22">
        <f t="shared" si="11"/>
        <v>2025834.21</v>
      </c>
      <c r="E47" s="22">
        <f t="shared" si="11"/>
        <v>1146682.85</v>
      </c>
      <c r="F47" s="22">
        <f t="shared" si="11"/>
        <v>1536239.59</v>
      </c>
      <c r="G47" s="22">
        <f t="shared" si="11"/>
        <v>2153129.1700000004</v>
      </c>
      <c r="H47" s="22">
        <f t="shared" si="11"/>
        <v>1090685.9799999997</v>
      </c>
      <c r="I47" s="22">
        <f>+I48+I56</f>
        <v>410190.88999999996</v>
      </c>
      <c r="J47" s="22">
        <f>+J48+J56</f>
        <v>678794.26</v>
      </c>
      <c r="K47" s="22">
        <f>SUM(B47:J47)</f>
        <v>11835460.9</v>
      </c>
    </row>
    <row r="48" spans="1:11" ht="17.25" customHeight="1">
      <c r="A48" s="16" t="s">
        <v>46</v>
      </c>
      <c r="B48" s="23">
        <f>SUM(B49:B55)</f>
        <v>1109447.98</v>
      </c>
      <c r="C48" s="23">
        <f aca="true" t="shared" si="12" ref="C48:H48">SUM(C49:C55)</f>
        <v>1645057.93</v>
      </c>
      <c r="D48" s="23">
        <f t="shared" si="12"/>
        <v>2000399.32</v>
      </c>
      <c r="E48" s="23">
        <f t="shared" si="12"/>
        <v>1125641.81</v>
      </c>
      <c r="F48" s="23">
        <f t="shared" si="12"/>
        <v>1514603.09</v>
      </c>
      <c r="G48" s="23">
        <f t="shared" si="12"/>
        <v>2125215.5500000003</v>
      </c>
      <c r="H48" s="23">
        <f t="shared" si="12"/>
        <v>1072413.4099999997</v>
      </c>
      <c r="I48" s="23">
        <f>SUM(I49:I55)</f>
        <v>410190.88999999996</v>
      </c>
      <c r="J48" s="23">
        <f>SUM(J49:J55)</f>
        <v>665593.68</v>
      </c>
      <c r="K48" s="23">
        <f aca="true" t="shared" si="13" ref="K48:K56">SUM(B48:J48)</f>
        <v>11668563.660000002</v>
      </c>
    </row>
    <row r="49" spans="1:11" ht="17.25" customHeight="1">
      <c r="A49" s="35" t="s">
        <v>47</v>
      </c>
      <c r="B49" s="23">
        <f aca="true" t="shared" si="14" ref="B49:H49">ROUND(B30*B7,2)</f>
        <v>1108916.54</v>
      </c>
      <c r="C49" s="23">
        <f t="shared" si="14"/>
        <v>1641409.42</v>
      </c>
      <c r="D49" s="23">
        <f t="shared" si="14"/>
        <v>2000308.82</v>
      </c>
      <c r="E49" s="23">
        <f t="shared" si="14"/>
        <v>1125564.09</v>
      </c>
      <c r="F49" s="23">
        <f t="shared" si="14"/>
        <v>1513868.57</v>
      </c>
      <c r="G49" s="23">
        <f t="shared" si="14"/>
        <v>2124128.66</v>
      </c>
      <c r="H49" s="23">
        <f t="shared" si="14"/>
        <v>1057180.4</v>
      </c>
      <c r="I49" s="23">
        <f>ROUND(I30*I7,2)</f>
        <v>409997.49</v>
      </c>
      <c r="J49" s="23">
        <f>ROUND(J30*J7,2)</f>
        <v>665593.68</v>
      </c>
      <c r="K49" s="23">
        <f t="shared" si="13"/>
        <v>11646967.670000002</v>
      </c>
    </row>
    <row r="50" spans="1:11" ht="17.25" customHeight="1">
      <c r="A50" s="35" t="s">
        <v>48</v>
      </c>
      <c r="B50" s="19">
        <v>0</v>
      </c>
      <c r="C50" s="23">
        <f>ROUND(C31*C7,2)</f>
        <v>3648.51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3648.51</v>
      </c>
    </row>
    <row r="51" spans="1:11" ht="17.25" customHeight="1">
      <c r="A51" s="68" t="s">
        <v>123</v>
      </c>
      <c r="B51" s="69">
        <f>ROUND(B32*B7,2)</f>
        <v>-654.12</v>
      </c>
      <c r="C51" s="63">
        <v>0</v>
      </c>
      <c r="D51" s="69">
        <f aca="true" t="shared" si="15" ref="D51:I51">ROUND(D32*D7,2)</f>
        <v>-119.22</v>
      </c>
      <c r="E51" s="69">
        <f t="shared" si="15"/>
        <v>-102.04</v>
      </c>
      <c r="F51" s="69">
        <f t="shared" si="15"/>
        <v>-844.8</v>
      </c>
      <c r="G51" s="69">
        <f t="shared" si="15"/>
        <v>-1429.75</v>
      </c>
      <c r="H51" s="69">
        <f t="shared" si="15"/>
        <v>-435.36</v>
      </c>
      <c r="I51" s="69">
        <f t="shared" si="15"/>
        <v>-277.4</v>
      </c>
      <c r="J51" s="63">
        <v>0</v>
      </c>
      <c r="K51" s="69">
        <f>SUM(B51:J51)</f>
        <v>-3862.69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14859.45</v>
      </c>
      <c r="I53" s="32">
        <f>+I35</f>
        <v>0</v>
      </c>
      <c r="J53" s="32">
        <f>+J35</f>
        <v>0</v>
      </c>
      <c r="K53" s="23">
        <f t="shared" si="13"/>
        <v>14859.45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1185.56</v>
      </c>
      <c r="C55" s="19">
        <v>0</v>
      </c>
      <c r="D55" s="37">
        <v>209.72</v>
      </c>
      <c r="E55" s="19">
        <v>179.76</v>
      </c>
      <c r="F55" s="37">
        <v>1579.32</v>
      </c>
      <c r="G55" s="37">
        <v>2516.64</v>
      </c>
      <c r="H55" s="37">
        <v>808.92</v>
      </c>
      <c r="I55" s="37">
        <v>470.8</v>
      </c>
      <c r="J55" s="19">
        <v>0</v>
      </c>
      <c r="K55" s="23">
        <f t="shared" si="13"/>
        <v>6950.72</v>
      </c>
    </row>
    <row r="56" spans="1:11" ht="17.25" customHeight="1">
      <c r="A56" s="16" t="s">
        <v>53</v>
      </c>
      <c r="B56" s="37">
        <v>17227.48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166897.24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-255103.44</v>
      </c>
      <c r="C60" s="36">
        <f t="shared" si="16"/>
        <v>-222845.45</v>
      </c>
      <c r="D60" s="36">
        <f t="shared" si="16"/>
        <v>-241827.17</v>
      </c>
      <c r="E60" s="36">
        <f t="shared" si="16"/>
        <v>-262246.32999999996</v>
      </c>
      <c r="F60" s="36">
        <f t="shared" si="16"/>
        <v>104883.65000000002</v>
      </c>
      <c r="G60" s="36">
        <f t="shared" si="16"/>
        <v>-289394.19</v>
      </c>
      <c r="H60" s="36">
        <f t="shared" si="16"/>
        <v>-169214.47</v>
      </c>
      <c r="I60" s="36">
        <f t="shared" si="16"/>
        <v>-71275.79000000001</v>
      </c>
      <c r="J60" s="36">
        <f t="shared" si="16"/>
        <v>-89761.62</v>
      </c>
      <c r="K60" s="36">
        <f>SUM(B60:J60)</f>
        <v>-1496784.81</v>
      </c>
    </row>
    <row r="61" spans="1:11" ht="18.75" customHeight="1">
      <c r="A61" s="16" t="s">
        <v>79</v>
      </c>
      <c r="B61" s="36">
        <f aca="true" t="shared" si="17" ref="B61:J61">B62+B63+B64+B65+B66+B67</f>
        <v>-240994.38</v>
      </c>
      <c r="C61" s="36">
        <f t="shared" si="17"/>
        <v>-202200.5</v>
      </c>
      <c r="D61" s="36">
        <f t="shared" si="17"/>
        <v>-221379.14</v>
      </c>
      <c r="E61" s="36">
        <f t="shared" si="17"/>
        <v>-239150.86</v>
      </c>
      <c r="F61" s="36">
        <f t="shared" si="17"/>
        <v>-247688.22999999998</v>
      </c>
      <c r="G61" s="36">
        <f t="shared" si="17"/>
        <v>-260942.77000000002</v>
      </c>
      <c r="H61" s="36">
        <f t="shared" si="17"/>
        <v>-155292</v>
      </c>
      <c r="I61" s="36">
        <f t="shared" si="17"/>
        <v>-29229</v>
      </c>
      <c r="J61" s="36">
        <f t="shared" si="17"/>
        <v>-67521</v>
      </c>
      <c r="K61" s="36">
        <f aca="true" t="shared" si="18" ref="K61:K94">SUM(B61:J61)</f>
        <v>-1664397.88</v>
      </c>
    </row>
    <row r="62" spans="1:11" ht="18.75" customHeight="1">
      <c r="A62" s="12" t="s">
        <v>80</v>
      </c>
      <c r="B62" s="36">
        <f>-ROUND(B9*$D$3,2)</f>
        <v>-142263</v>
      </c>
      <c r="C62" s="36">
        <f aca="true" t="shared" si="19" ref="C62:J62">-ROUND(C9*$D$3,2)</f>
        <v>-195717</v>
      </c>
      <c r="D62" s="36">
        <f t="shared" si="19"/>
        <v>-192642</v>
      </c>
      <c r="E62" s="36">
        <f t="shared" si="19"/>
        <v>-125727</v>
      </c>
      <c r="F62" s="36">
        <f t="shared" si="19"/>
        <v>-152274</v>
      </c>
      <c r="G62" s="36">
        <f t="shared" si="19"/>
        <v>-185001</v>
      </c>
      <c r="H62" s="36">
        <f t="shared" si="19"/>
        <v>-155778</v>
      </c>
      <c r="I62" s="36">
        <f t="shared" si="19"/>
        <v>-29268</v>
      </c>
      <c r="J62" s="36">
        <f t="shared" si="19"/>
        <v>-67521</v>
      </c>
      <c r="K62" s="36">
        <f t="shared" si="18"/>
        <v>-1246191</v>
      </c>
    </row>
    <row r="63" spans="1:11" ht="18.75" customHeight="1">
      <c r="A63" s="12" t="s">
        <v>55</v>
      </c>
      <c r="B63" s="36">
        <v>207</v>
      </c>
      <c r="C63" s="36">
        <v>1500</v>
      </c>
      <c r="D63" s="36">
        <v>483</v>
      </c>
      <c r="E63" s="36">
        <v>168</v>
      </c>
      <c r="F63" s="36">
        <v>1011</v>
      </c>
      <c r="G63" s="36">
        <v>2976</v>
      </c>
      <c r="H63" s="36">
        <v>486</v>
      </c>
      <c r="I63" s="36">
        <v>39</v>
      </c>
      <c r="J63" s="19">
        <v>0</v>
      </c>
      <c r="K63" s="36">
        <f t="shared" si="18"/>
        <v>6870</v>
      </c>
    </row>
    <row r="64" spans="1:11" ht="18.75" customHeight="1">
      <c r="A64" s="12" t="s">
        <v>117</v>
      </c>
      <c r="B64" s="36">
        <v>-952</v>
      </c>
      <c r="C64" s="36">
        <v>-371</v>
      </c>
      <c r="D64" s="36">
        <v>-392</v>
      </c>
      <c r="E64" s="36">
        <v>-1074.5</v>
      </c>
      <c r="F64" s="36">
        <v>-682.5</v>
      </c>
      <c r="G64" s="36">
        <v>-423.5</v>
      </c>
      <c r="H64" s="19">
        <v>0</v>
      </c>
      <c r="I64" s="19">
        <v>0</v>
      </c>
      <c r="J64" s="19">
        <v>0</v>
      </c>
      <c r="K64" s="36">
        <f t="shared" si="18"/>
        <v>-3895.5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48">
        <v>-97986.38</v>
      </c>
      <c r="C66" s="48">
        <v>-7612.5</v>
      </c>
      <c r="D66" s="48">
        <v>-28783.14</v>
      </c>
      <c r="E66" s="48">
        <v>-112472.36</v>
      </c>
      <c r="F66" s="48">
        <v>-95742.73</v>
      </c>
      <c r="G66" s="48">
        <v>-78494.27</v>
      </c>
      <c r="H66" s="19">
        <v>0</v>
      </c>
      <c r="I66" s="19">
        <v>0</v>
      </c>
      <c r="J66" s="19">
        <v>0</v>
      </c>
      <c r="K66" s="36">
        <f t="shared" si="18"/>
        <v>-421091.38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-45</v>
      </c>
      <c r="E67" s="19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-90</v>
      </c>
    </row>
    <row r="68" spans="1:11" ht="18.75" customHeight="1">
      <c r="A68" s="12" t="s">
        <v>84</v>
      </c>
      <c r="B68" s="36">
        <f aca="true" t="shared" si="20" ref="B68:J68">SUM(B69:B92)</f>
        <v>-14109.06</v>
      </c>
      <c r="C68" s="36">
        <f t="shared" si="20"/>
        <v>-20644.95</v>
      </c>
      <c r="D68" s="36">
        <f t="shared" si="20"/>
        <v>-20448.03</v>
      </c>
      <c r="E68" s="36">
        <f t="shared" si="20"/>
        <v>-23095.47</v>
      </c>
      <c r="F68" s="36">
        <f t="shared" si="20"/>
        <v>-19039.63</v>
      </c>
      <c r="G68" s="36">
        <f t="shared" si="20"/>
        <v>-28451.42</v>
      </c>
      <c r="H68" s="36">
        <f t="shared" si="20"/>
        <v>-13922.47</v>
      </c>
      <c r="I68" s="36">
        <f t="shared" si="20"/>
        <v>-42046.79000000001</v>
      </c>
      <c r="J68" s="36">
        <f t="shared" si="20"/>
        <v>-22240.620000000003</v>
      </c>
      <c r="K68" s="36">
        <f t="shared" si="18"/>
        <v>-203998.44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8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-9517.47</v>
      </c>
      <c r="F92" s="19">
        <v>0</v>
      </c>
      <c r="G92" s="19">
        <v>0</v>
      </c>
      <c r="H92" s="19">
        <v>0</v>
      </c>
      <c r="I92" s="49">
        <v>-5168.41</v>
      </c>
      <c r="J92" s="49">
        <v>-12150.42</v>
      </c>
      <c r="K92" s="49">
        <f t="shared" si="18"/>
        <v>-26836.3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125</v>
      </c>
      <c r="B94" s="19">
        <v>0</v>
      </c>
      <c r="C94" s="19">
        <v>0</v>
      </c>
      <c r="D94" s="19">
        <v>0</v>
      </c>
      <c r="E94" s="19">
        <v>0</v>
      </c>
      <c r="F94" s="49">
        <v>371611.51</v>
      </c>
      <c r="G94" s="19">
        <v>0</v>
      </c>
      <c r="H94" s="19">
        <v>0</v>
      </c>
      <c r="I94" s="19">
        <v>0</v>
      </c>
      <c r="J94" s="19">
        <v>0</v>
      </c>
      <c r="K94" s="49">
        <f t="shared" si="18"/>
        <v>371611.51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871572.0199999999</v>
      </c>
      <c r="C97" s="24">
        <f t="shared" si="21"/>
        <v>1444383.04</v>
      </c>
      <c r="D97" s="24">
        <f t="shared" si="21"/>
        <v>1784007.04</v>
      </c>
      <c r="E97" s="24">
        <f t="shared" si="21"/>
        <v>884436.5200000001</v>
      </c>
      <c r="F97" s="24">
        <f t="shared" si="21"/>
        <v>1641123.2400000002</v>
      </c>
      <c r="G97" s="24">
        <f t="shared" si="21"/>
        <v>1863734.9800000004</v>
      </c>
      <c r="H97" s="24">
        <f t="shared" si="21"/>
        <v>921471.5099999997</v>
      </c>
      <c r="I97" s="24">
        <f>+I98+I99</f>
        <v>338915.1</v>
      </c>
      <c r="J97" s="24">
        <f>+J98+J99</f>
        <v>589032.64</v>
      </c>
      <c r="K97" s="49">
        <f>SUM(B97:J97)</f>
        <v>10338676.09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854344.5399999999</v>
      </c>
      <c r="C98" s="24">
        <f t="shared" si="22"/>
        <v>1422212.48</v>
      </c>
      <c r="D98" s="24">
        <f t="shared" si="22"/>
        <v>1758572.1500000001</v>
      </c>
      <c r="E98" s="24">
        <f t="shared" si="22"/>
        <v>863395.4800000001</v>
      </c>
      <c r="F98" s="24">
        <f t="shared" si="22"/>
        <v>1619486.7400000002</v>
      </c>
      <c r="G98" s="24">
        <f t="shared" si="22"/>
        <v>1835821.3600000003</v>
      </c>
      <c r="H98" s="24">
        <f t="shared" si="22"/>
        <v>903198.9399999997</v>
      </c>
      <c r="I98" s="24">
        <f t="shared" si="22"/>
        <v>338915.1</v>
      </c>
      <c r="J98" s="24">
        <f t="shared" si="22"/>
        <v>575832.06</v>
      </c>
      <c r="K98" s="49">
        <f>SUM(B98:J98)</f>
        <v>10171778.850000001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17227.48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166897.24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10338676.09</v>
      </c>
      <c r="L105" s="55"/>
    </row>
    <row r="106" spans="1:11" ht="18.75" customHeight="1">
      <c r="A106" s="26" t="s">
        <v>75</v>
      </c>
      <c r="B106" s="27">
        <v>124202.07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124202.07</v>
      </c>
    </row>
    <row r="107" spans="1:11" ht="18.75" customHeight="1">
      <c r="A107" s="26" t="s">
        <v>76</v>
      </c>
      <c r="B107" s="27">
        <v>747369.95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747369.95</v>
      </c>
    </row>
    <row r="108" spans="1:11" ht="18.75" customHeight="1">
      <c r="A108" s="26" t="s">
        <v>77</v>
      </c>
      <c r="B108" s="41">
        <v>0</v>
      </c>
      <c r="C108" s="27">
        <f>+C97</f>
        <v>1444383.04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1444383.04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1784007.04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1784007.04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884436.5200000001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884436.5200000001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281035.19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281035.19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809884.55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809884.55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550203.51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550203.51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529913.47</v>
      </c>
      <c r="H115" s="41">
        <v>0</v>
      </c>
      <c r="I115" s="41">
        <v>0</v>
      </c>
      <c r="J115" s="41">
        <v>0</v>
      </c>
      <c r="K115" s="42">
        <f t="shared" si="24"/>
        <v>529913.47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45328.17</v>
      </c>
      <c r="H116" s="41">
        <v>0</v>
      </c>
      <c r="I116" s="41">
        <v>0</v>
      </c>
      <c r="J116" s="41">
        <v>0</v>
      </c>
      <c r="K116" s="42">
        <f t="shared" si="24"/>
        <v>45328.17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300954.5</v>
      </c>
      <c r="H117" s="41">
        <v>0</v>
      </c>
      <c r="I117" s="41">
        <v>0</v>
      </c>
      <c r="J117" s="41">
        <v>0</v>
      </c>
      <c r="K117" s="42">
        <f t="shared" si="24"/>
        <v>300954.5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278904.85</v>
      </c>
      <c r="H118" s="41">
        <v>0</v>
      </c>
      <c r="I118" s="41">
        <v>0</v>
      </c>
      <c r="J118" s="41">
        <v>0</v>
      </c>
      <c r="K118" s="42">
        <f t="shared" si="24"/>
        <v>278904.85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708633.99</v>
      </c>
      <c r="H119" s="41">
        <v>0</v>
      </c>
      <c r="I119" s="41">
        <v>0</v>
      </c>
      <c r="J119" s="41">
        <v>0</v>
      </c>
      <c r="K119" s="42">
        <f t="shared" si="24"/>
        <v>708633.99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326079.52</v>
      </c>
      <c r="I120" s="41">
        <v>0</v>
      </c>
      <c r="J120" s="41">
        <v>0</v>
      </c>
      <c r="K120" s="42">
        <f t="shared" si="24"/>
        <v>326079.52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595391.98</v>
      </c>
      <c r="I121" s="41">
        <v>0</v>
      </c>
      <c r="J121" s="41">
        <v>0</v>
      </c>
      <c r="K121" s="42">
        <f t="shared" si="24"/>
        <v>595391.98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338915.1</v>
      </c>
      <c r="J122" s="41">
        <v>0</v>
      </c>
      <c r="K122" s="42">
        <f t="shared" si="24"/>
        <v>338915.1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589032.64</v>
      </c>
      <c r="K123" s="45">
        <f t="shared" si="24"/>
        <v>589032.64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127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2015-01-09T17:54:52Z</dcterms:modified>
  <cp:category/>
  <cp:version/>
  <cp:contentType/>
  <cp:contentStatus/>
</cp:coreProperties>
</file>