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<sst xmlns="http://schemas.openxmlformats.org/spreadsheetml/2006/main" count="126" uniqueCount="126">
  <si>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</si>
  <si>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</si>
  <si>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</si>
  <si>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</si>
  <si>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</si>
  <si>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</si>
  <si>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</si>
  <si>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</si>
  <si>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</si>
  <si>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</si>
  <si>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</si>
  <si>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</si>
  <si>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</si>
  <si>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</si>
  <si>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</si>
  <si>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</si>
  <si>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</si>
  <si>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</si>
  <si>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</si>
  <si>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</si>
  <si>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</si>
  <si>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</si>
  <si>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</si>
  <si>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</si>
  <si>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</si>
  <si>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</si>
  <si>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</si>
  <si>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</si>
  <si>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</si>
  <si>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</si>
  <si>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</si>
  <si>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</si>
  <si>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</si>
  <si>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</si>
  <si>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</si>
  <si>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</si>
  <si>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</si>
  <si>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</si>
  <si>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</si>
  <si>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</si>
  <si>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</si>
  <si>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</si>
  <si>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</si>
  <si>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</si>
  <si>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</si>
  <si>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</si>
  <si>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</si>
  <si>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</si>
  <si>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</si>
  <si>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</si>
  <si>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</si>
  <si>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</si>
  <si>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</si>
  <si>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</si>
  <si>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</si>
  <si>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</si>
  <si>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</si>
  <si>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</si>
  <si>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</si>
  <si>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</si>
  <si>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</si>
  <si>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</si>
  <si>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</si>
  <si>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</si>
  <si>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</si>
  <si>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</si>
  <si>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</si>
  <si>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</si>
  <si>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</si>
  <si>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</si>
  <si>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</si>
  <si>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</si>
  <si>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</si>
  <si>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</si>
  <si>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</si>
  <si>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</si>
  <si>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</si>
  <si>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</si>
  <si>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</si>
  <si>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</si>
  <si>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</si>
  <si>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</si>
  <si>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</si>
  <si>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</si>
  <si>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</si>
  <si>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</si>
  <si>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</si>
  <si>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</si>
  <si>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</si>
  <si>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</si>
  <si>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</si>
  <si>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</si>
  <si>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</si>
  <si>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</si>
  <si>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</si>
  <si>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</si>
  <si>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</si>
  <si>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</si>
  <si>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</si>
  <si>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</si>
  <si>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</si>
  <si>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</si>
  <si>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</si>
  <si>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</si>
  <si>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</si>
  <si>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</si>
  <si>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</si>
  <si>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</si>
  <si>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</si>
  <si>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</si>
  <si>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</si>
  <si>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</si>
  <si>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</si>
  <si>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</si>
  <si>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</si>
  <si>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</si>
  <si>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</si>
  <si>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</si>
  <si>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</si>
  <si>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</si>
  <si>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</si>
  <si>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</si>
  <si>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</si>
  <si>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</si>
  <si>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</si>
  <si>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OPERAÇÃO 13/01/15 - VENCIMENTO 20/01/15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</si>
</sst>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43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170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125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109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78" t="s">
        <v>108</v>
      </c>
      <c r="J5" s="78" t="s">
        <v>107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508223</v>
      </c>
      <c r="C7" s="9">
        <f t="shared" si="0"/>
        <v>676319</v>
      </c>
      <c r="D7" s="9">
        <f t="shared" si="0"/>
        <v>720958</v>
      </c>
      <c r="E7" s="9">
        <f t="shared" si="0"/>
        <v>486104</v>
      </c>
      <c r="F7" s="9">
        <f t="shared" si="0"/>
        <v>659341</v>
      </c>
      <c r="G7" s="9">
        <f t="shared" si="0"/>
        <v>1078908</v>
      </c>
      <c r="H7" s="9">
        <f t="shared" si="0"/>
        <v>475383</v>
      </c>
      <c r="I7" s="9">
        <f t="shared" si="0"/>
        <v>104673</v>
      </c>
      <c r="J7" s="9">
        <f t="shared" si="0"/>
        <v>272500</v>
      </c>
      <c r="K7" s="9">
        <f t="shared" si="0"/>
        <v>4982409</v>
      </c>
      <c r="L7" s="53"/>
    </row>
    <row r="8" spans="1:11" ht="17.25" customHeight="1">
      <c r="A8" s="10" t="s">
        <v>116</v>
      </c>
      <c r="B8" s="11">
        <f>B9+B12+B16</f>
        <v>295459</v>
      </c>
      <c r="C8" s="11">
        <f aca="true" t="shared" si="1" ref="C8:J8">C9+C12+C16</f>
        <v>400264</v>
      </c>
      <c r="D8" s="11">
        <f t="shared" si="1"/>
        <v>397664</v>
      </c>
      <c r="E8" s="11">
        <f t="shared" si="1"/>
        <v>282529</v>
      </c>
      <c r="F8" s="11">
        <f t="shared" si="1"/>
        <v>358386</v>
      </c>
      <c r="G8" s="11">
        <f t="shared" si="1"/>
        <v>578875</v>
      </c>
      <c r="H8" s="11">
        <f t="shared" si="1"/>
        <v>287351</v>
      </c>
      <c r="I8" s="11">
        <f t="shared" si="1"/>
        <v>53943</v>
      </c>
      <c r="J8" s="11">
        <f t="shared" si="1"/>
        <v>150313</v>
      </c>
      <c r="K8" s="11">
        <f>SUM(B8:J8)</f>
        <v>2804784</v>
      </c>
    </row>
    <row r="9" spans="1:11" ht="17.25" customHeight="1">
      <c r="A9" s="15" t="s">
        <v>17</v>
      </c>
      <c r="B9" s="13">
        <f>+B10+B11</f>
        <v>43452</v>
      </c>
      <c r="C9" s="13">
        <f aca="true" t="shared" si="2" ref="C9:J9">+C10+C11</f>
        <v>62444</v>
      </c>
      <c r="D9" s="13">
        <f t="shared" si="2"/>
        <v>57636</v>
      </c>
      <c r="E9" s="13">
        <f t="shared" si="2"/>
        <v>40569</v>
      </c>
      <c r="F9" s="13">
        <f t="shared" si="2"/>
        <v>46519</v>
      </c>
      <c r="G9" s="13">
        <f t="shared" si="2"/>
        <v>59612</v>
      </c>
      <c r="H9" s="13">
        <f t="shared" si="2"/>
        <v>51651</v>
      </c>
      <c r="I9" s="13">
        <f t="shared" si="2"/>
        <v>9714</v>
      </c>
      <c r="J9" s="13">
        <f t="shared" si="2"/>
        <v>18833</v>
      </c>
      <c r="K9" s="11">
        <f>SUM(B9:J9)</f>
        <v>390430</v>
      </c>
    </row>
    <row r="10" spans="1:11" ht="17.25" customHeight="1">
      <c r="A10" s="30" t="s">
        <v>18</v>
      </c>
      <c r="B10" s="13">
        <v>43452</v>
      </c>
      <c r="C10" s="13">
        <v>62444</v>
      </c>
      <c r="D10" s="13">
        <v>57636</v>
      </c>
      <c r="E10" s="13">
        <v>40569</v>
      </c>
      <c r="F10" s="13">
        <v>46519</v>
      </c>
      <c r="G10" s="13">
        <v>59612</v>
      </c>
      <c r="H10" s="13">
        <v>51651</v>
      </c>
      <c r="I10" s="13">
        <v>9714</v>
      </c>
      <c r="J10" s="13">
        <v>18833</v>
      </c>
      <c r="K10" s="11">
        <f>SUM(B10:J10)</f>
        <v>390430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246593</v>
      </c>
      <c r="C12" s="17">
        <f t="shared" si="3"/>
        <v>329975</v>
      </c>
      <c r="D12" s="17">
        <f t="shared" si="3"/>
        <v>333176</v>
      </c>
      <c r="E12" s="17">
        <f t="shared" si="3"/>
        <v>236609</v>
      </c>
      <c r="F12" s="17">
        <f t="shared" si="3"/>
        <v>304907</v>
      </c>
      <c r="G12" s="17">
        <f t="shared" si="3"/>
        <v>507913</v>
      </c>
      <c r="H12" s="17">
        <f t="shared" si="3"/>
        <v>230116</v>
      </c>
      <c r="I12" s="17">
        <f t="shared" si="3"/>
        <v>43037</v>
      </c>
      <c r="J12" s="17">
        <f t="shared" si="3"/>
        <v>128862</v>
      </c>
      <c r="K12" s="11">
        <f aca="true" t="shared" si="4" ref="K12:K27">SUM(B12:J12)</f>
        <v>2361188</v>
      </c>
    </row>
    <row r="13" spans="1:13" ht="17.25" customHeight="1">
      <c r="A13" s="14" t="s">
        <v>20</v>
      </c>
      <c r="B13" s="13">
        <v>123150</v>
      </c>
      <c r="C13" s="13">
        <v>175353</v>
      </c>
      <c r="D13" s="13">
        <v>181784</v>
      </c>
      <c r="E13" s="13">
        <v>125610</v>
      </c>
      <c r="F13" s="13">
        <v>160115</v>
      </c>
      <c r="G13" s="13">
        <v>251438</v>
      </c>
      <c r="H13" s="13">
        <v>113960</v>
      </c>
      <c r="I13" s="13">
        <v>25399</v>
      </c>
      <c r="J13" s="13">
        <v>69755</v>
      </c>
      <c r="K13" s="11">
        <f t="shared" si="4"/>
        <v>1226564</v>
      </c>
      <c r="L13" s="53"/>
      <c r="M13" s="54"/>
    </row>
    <row r="14" spans="1:12" ht="17.25" customHeight="1">
      <c r="A14" s="14" t="s">
        <v>21</v>
      </c>
      <c r="B14" s="13">
        <v>117387</v>
      </c>
      <c r="C14" s="13">
        <v>146021</v>
      </c>
      <c r="D14" s="13">
        <v>143094</v>
      </c>
      <c r="E14" s="13">
        <v>105403</v>
      </c>
      <c r="F14" s="13">
        <v>137448</v>
      </c>
      <c r="G14" s="13">
        <v>246481</v>
      </c>
      <c r="H14" s="13">
        <v>109842</v>
      </c>
      <c r="I14" s="13">
        <v>16533</v>
      </c>
      <c r="J14" s="13">
        <v>56265</v>
      </c>
      <c r="K14" s="11">
        <f t="shared" si="4"/>
        <v>1078474</v>
      </c>
      <c r="L14" s="53"/>
    </row>
    <row r="15" spans="1:11" ht="17.25" customHeight="1">
      <c r="A15" s="14" t="s">
        <v>22</v>
      </c>
      <c r="B15" s="13">
        <v>6056</v>
      </c>
      <c r="C15" s="13">
        <v>8601</v>
      </c>
      <c r="D15" s="13">
        <v>8298</v>
      </c>
      <c r="E15" s="13">
        <v>5596</v>
      </c>
      <c r="F15" s="13">
        <v>7344</v>
      </c>
      <c r="G15" s="13">
        <v>9994</v>
      </c>
      <c r="H15" s="13">
        <v>6314</v>
      </c>
      <c r="I15" s="13">
        <v>1105</v>
      </c>
      <c r="J15" s="13">
        <v>2842</v>
      </c>
      <c r="K15" s="11">
        <f t="shared" si="4"/>
        <v>56150</v>
      </c>
    </row>
    <row r="16" spans="1:11" ht="17.25" customHeight="1">
      <c r="A16" s="15" t="s">
        <v>112</v>
      </c>
      <c r="B16" s="13">
        <f>B17+B18+B19</f>
        <v>5414</v>
      </c>
      <c r="C16" s="13">
        <f aca="true" t="shared" si="5" ref="C16:J16">C17+C18+C19</f>
        <v>7845</v>
      </c>
      <c r="D16" s="13">
        <f t="shared" si="5"/>
        <v>6852</v>
      </c>
      <c r="E16" s="13">
        <f t="shared" si="5"/>
        <v>5351</v>
      </c>
      <c r="F16" s="13">
        <f t="shared" si="5"/>
        <v>6960</v>
      </c>
      <c r="G16" s="13">
        <f t="shared" si="5"/>
        <v>11350</v>
      </c>
      <c r="H16" s="13">
        <f t="shared" si="5"/>
        <v>5584</v>
      </c>
      <c r="I16" s="13">
        <f t="shared" si="5"/>
        <v>1192</v>
      </c>
      <c r="J16" s="13">
        <f t="shared" si="5"/>
        <v>2618</v>
      </c>
      <c r="K16" s="11">
        <f t="shared" si="4"/>
        <v>53166</v>
      </c>
    </row>
    <row r="17" spans="1:11" ht="17.25" customHeight="1">
      <c r="A17" s="14" t="s">
        <v>113</v>
      </c>
      <c r="B17" s="13">
        <v>4979</v>
      </c>
      <c r="C17" s="13">
        <v>7228</v>
      </c>
      <c r="D17" s="13">
        <v>6355</v>
      </c>
      <c r="E17" s="13">
        <v>4882</v>
      </c>
      <c r="F17" s="13">
        <v>6363</v>
      </c>
      <c r="G17" s="13">
        <v>10298</v>
      </c>
      <c r="H17" s="13">
        <v>5188</v>
      </c>
      <c r="I17" s="13">
        <v>1126</v>
      </c>
      <c r="J17" s="13">
        <v>2418</v>
      </c>
      <c r="K17" s="11">
        <f t="shared" si="4"/>
        <v>48837</v>
      </c>
    </row>
    <row r="18" spans="1:11" ht="17.25" customHeight="1">
      <c r="A18" s="14" t="s">
        <v>114</v>
      </c>
      <c r="B18" s="13">
        <v>401</v>
      </c>
      <c r="C18" s="13">
        <v>549</v>
      </c>
      <c r="D18" s="13">
        <v>463</v>
      </c>
      <c r="E18" s="13">
        <v>455</v>
      </c>
      <c r="F18" s="13">
        <v>545</v>
      </c>
      <c r="G18" s="13">
        <v>999</v>
      </c>
      <c r="H18" s="13">
        <v>359</v>
      </c>
      <c r="I18" s="13">
        <v>58</v>
      </c>
      <c r="J18" s="13">
        <v>183</v>
      </c>
      <c r="K18" s="11">
        <f t="shared" si="4"/>
        <v>4012</v>
      </c>
    </row>
    <row r="19" spans="1:11" ht="17.25" customHeight="1">
      <c r="A19" s="14" t="s">
        <v>115</v>
      </c>
      <c r="B19" s="13">
        <v>34</v>
      </c>
      <c r="C19" s="13">
        <v>68</v>
      </c>
      <c r="D19" s="13">
        <v>34</v>
      </c>
      <c r="E19" s="13">
        <v>14</v>
      </c>
      <c r="F19" s="13">
        <v>52</v>
      </c>
      <c r="G19" s="13">
        <v>53</v>
      </c>
      <c r="H19" s="13">
        <v>37</v>
      </c>
      <c r="I19" s="13">
        <v>8</v>
      </c>
      <c r="J19" s="13">
        <v>17</v>
      </c>
      <c r="K19" s="11">
        <f t="shared" si="4"/>
        <v>317</v>
      </c>
    </row>
    <row r="20" spans="1:11" ht="17.25" customHeight="1">
      <c r="A20" s="16" t="s">
        <v>23</v>
      </c>
      <c r="B20" s="11">
        <f>+B21+B22+B23</f>
        <v>166637</v>
      </c>
      <c r="C20" s="11">
        <f aca="true" t="shared" si="6" ref="C20:J20">+C21+C22+C23</f>
        <v>202907</v>
      </c>
      <c r="D20" s="11">
        <f t="shared" si="6"/>
        <v>236276</v>
      </c>
      <c r="E20" s="11">
        <f t="shared" si="6"/>
        <v>150610</v>
      </c>
      <c r="F20" s="11">
        <f t="shared" si="6"/>
        <v>239115</v>
      </c>
      <c r="G20" s="11">
        <f t="shared" si="6"/>
        <v>425684</v>
      </c>
      <c r="H20" s="11">
        <f t="shared" si="6"/>
        <v>145570</v>
      </c>
      <c r="I20" s="11">
        <f t="shared" si="6"/>
        <v>35315</v>
      </c>
      <c r="J20" s="11">
        <f t="shared" si="6"/>
        <v>85019</v>
      </c>
      <c r="K20" s="11">
        <f t="shared" si="4"/>
        <v>1687133</v>
      </c>
    </row>
    <row r="21" spans="1:12" ht="17.25" customHeight="1">
      <c r="A21" s="12" t="s">
        <v>24</v>
      </c>
      <c r="B21" s="13">
        <v>93037</v>
      </c>
      <c r="C21" s="13">
        <v>122787</v>
      </c>
      <c r="D21" s="13">
        <v>144320</v>
      </c>
      <c r="E21" s="13">
        <v>90159</v>
      </c>
      <c r="F21" s="13">
        <v>139834</v>
      </c>
      <c r="G21" s="13">
        <v>230019</v>
      </c>
      <c r="H21" s="13">
        <v>85109</v>
      </c>
      <c r="I21" s="13">
        <v>22877</v>
      </c>
      <c r="J21" s="13">
        <v>50919</v>
      </c>
      <c r="K21" s="11">
        <f t="shared" si="4"/>
        <v>979061</v>
      </c>
      <c r="L21" s="53"/>
    </row>
    <row r="22" spans="1:12" ht="17.25" customHeight="1">
      <c r="A22" s="12" t="s">
        <v>25</v>
      </c>
      <c r="B22" s="13">
        <v>69955</v>
      </c>
      <c r="C22" s="13">
        <v>75381</v>
      </c>
      <c r="D22" s="13">
        <v>86717</v>
      </c>
      <c r="E22" s="13">
        <v>57471</v>
      </c>
      <c r="F22" s="13">
        <v>94484</v>
      </c>
      <c r="G22" s="13">
        <v>188333</v>
      </c>
      <c r="H22" s="13">
        <v>57151</v>
      </c>
      <c r="I22" s="13">
        <v>11674</v>
      </c>
      <c r="J22" s="13">
        <v>32438</v>
      </c>
      <c r="K22" s="11">
        <f t="shared" si="4"/>
        <v>673604</v>
      </c>
      <c r="L22" s="53"/>
    </row>
    <row r="23" spans="1:11" ht="17.25" customHeight="1">
      <c r="A23" s="12" t="s">
        <v>26</v>
      </c>
      <c r="B23" s="13">
        <v>3645</v>
      </c>
      <c r="C23" s="13">
        <v>4739</v>
      </c>
      <c r="D23" s="13">
        <v>5239</v>
      </c>
      <c r="E23" s="13">
        <v>2980</v>
      </c>
      <c r="F23" s="13">
        <v>4797</v>
      </c>
      <c r="G23" s="13">
        <v>7332</v>
      </c>
      <c r="H23" s="13">
        <v>3310</v>
      </c>
      <c r="I23" s="13">
        <v>764</v>
      </c>
      <c r="J23" s="13">
        <v>1662</v>
      </c>
      <c r="K23" s="11">
        <f t="shared" si="4"/>
        <v>34468</v>
      </c>
    </row>
    <row r="24" spans="1:11" ht="17.25" customHeight="1">
      <c r="A24" s="16" t="s">
        <v>27</v>
      </c>
      <c r="B24" s="13">
        <v>46127</v>
      </c>
      <c r="C24" s="13">
        <v>73148</v>
      </c>
      <c r="D24" s="13">
        <v>87018</v>
      </c>
      <c r="E24" s="13">
        <v>52965</v>
      </c>
      <c r="F24" s="13">
        <v>61840</v>
      </c>
      <c r="G24" s="13">
        <v>74349</v>
      </c>
      <c r="H24" s="13">
        <v>36888</v>
      </c>
      <c r="I24" s="13">
        <v>15415</v>
      </c>
      <c r="J24" s="13">
        <v>37168</v>
      </c>
      <c r="K24" s="11">
        <f t="shared" si="4"/>
        <v>484918</v>
      </c>
    </row>
    <row r="25" spans="1:12" ht="17.25" customHeight="1">
      <c r="A25" s="12" t="s">
        <v>28</v>
      </c>
      <c r="B25" s="13">
        <v>29521</v>
      </c>
      <c r="C25" s="13">
        <v>46815</v>
      </c>
      <c r="D25" s="13">
        <v>55692</v>
      </c>
      <c r="E25" s="13">
        <v>33898</v>
      </c>
      <c r="F25" s="13">
        <v>39578</v>
      </c>
      <c r="G25" s="13">
        <v>47583</v>
      </c>
      <c r="H25" s="13">
        <v>23608</v>
      </c>
      <c r="I25" s="13">
        <v>9866</v>
      </c>
      <c r="J25" s="13">
        <v>23788</v>
      </c>
      <c r="K25" s="11">
        <f t="shared" si="4"/>
        <v>310349</v>
      </c>
      <c r="L25" s="53"/>
    </row>
    <row r="26" spans="1:12" ht="17.25" customHeight="1">
      <c r="A26" s="12" t="s">
        <v>29</v>
      </c>
      <c r="B26" s="13">
        <v>16606</v>
      </c>
      <c r="C26" s="13">
        <v>26333</v>
      </c>
      <c r="D26" s="13">
        <v>31326</v>
      </c>
      <c r="E26" s="13">
        <v>19067</v>
      </c>
      <c r="F26" s="13">
        <v>22262</v>
      </c>
      <c r="G26" s="13">
        <v>26766</v>
      </c>
      <c r="H26" s="13">
        <v>13280</v>
      </c>
      <c r="I26" s="13">
        <v>5549</v>
      </c>
      <c r="J26" s="13">
        <v>13380</v>
      </c>
      <c r="K26" s="11">
        <f t="shared" si="4"/>
        <v>174569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5574</v>
      </c>
      <c r="I27" s="11">
        <v>0</v>
      </c>
      <c r="J27" s="11">
        <v>0</v>
      </c>
      <c r="K27" s="11">
        <f t="shared" si="4"/>
        <v>5574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61">
        <f>SUM(B30:B33)</f>
        <v>2.412158</v>
      </c>
      <c r="C29" s="61">
        <f aca="true" t="shared" si="7" ref="C29:J29">SUM(C30:C33)</f>
        <v>2.7524685599999996</v>
      </c>
      <c r="D29" s="61">
        <f t="shared" si="7"/>
        <v>3.09907776</v>
      </c>
      <c r="E29" s="61">
        <f t="shared" si="7"/>
        <v>2.63576102</v>
      </c>
      <c r="F29" s="61">
        <f t="shared" si="7"/>
        <v>2.5573939500000002</v>
      </c>
      <c r="G29" s="61">
        <f t="shared" si="7"/>
        <v>2.199762</v>
      </c>
      <c r="H29" s="61">
        <f t="shared" si="7"/>
        <v>2.522825</v>
      </c>
      <c r="I29" s="61">
        <f t="shared" si="7"/>
        <v>4.475656519999999</v>
      </c>
      <c r="J29" s="61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3.0995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62" t="s">
        <v>122</v>
      </c>
      <c r="B32" s="63">
        <v>-0.001542</v>
      </c>
      <c r="C32" s="63">
        <v>-0.00063744</v>
      </c>
      <c r="D32" s="63">
        <v>-0.00042224</v>
      </c>
      <c r="E32" s="63">
        <v>-0.00023898</v>
      </c>
      <c r="F32" s="63">
        <v>-0.00160605</v>
      </c>
      <c r="G32" s="63">
        <v>-0.001638</v>
      </c>
      <c r="H32" s="63">
        <v>-0.001375</v>
      </c>
      <c r="I32" s="63">
        <v>-0.00504348</v>
      </c>
      <c r="J32" s="32">
        <v>0</v>
      </c>
      <c r="K32" s="64">
        <v>0</v>
      </c>
    </row>
    <row r="33" spans="1:11" ht="17.25" customHeight="1">
      <c r="A33" s="31" t="s">
        <v>36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13715.99</v>
      </c>
      <c r="I35" s="19">
        <v>0</v>
      </c>
      <c r="J35" s="19">
        <v>0</v>
      </c>
      <c r="K35" s="23">
        <f>SUM(B35:J35)</f>
        <v>13715.99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1284</v>
      </c>
      <c r="C39" s="23">
        <f aca="true" t="shared" si="8" ref="C39:J39">+C43</f>
        <v>710.48</v>
      </c>
      <c r="D39" s="23">
        <f t="shared" si="8"/>
        <v>479.36</v>
      </c>
      <c r="E39" s="19">
        <f t="shared" si="8"/>
        <v>179.76</v>
      </c>
      <c r="F39" s="23">
        <f t="shared" si="8"/>
        <v>1776.2</v>
      </c>
      <c r="G39" s="23">
        <f t="shared" si="8"/>
        <v>2782</v>
      </c>
      <c r="H39" s="23">
        <f t="shared" si="8"/>
        <v>1070</v>
      </c>
      <c r="I39" s="19">
        <f t="shared" si="8"/>
        <v>783.24</v>
      </c>
      <c r="J39" s="19">
        <f t="shared" si="8"/>
        <v>0</v>
      </c>
      <c r="K39" s="23">
        <f aca="true" t="shared" si="9" ref="K39:K44">SUM(B39:J39)</f>
        <v>9065.039999999999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5" t="s">
        <v>121</v>
      </c>
      <c r="B43" s="66">
        <f>ROUND(B44*B45,2)</f>
        <v>1284</v>
      </c>
      <c r="C43" s="66">
        <f>ROUND(C44*C45,2)</f>
        <v>710.48</v>
      </c>
      <c r="D43" s="66">
        <f aca="true" t="shared" si="10" ref="D43:I43">ROUND(D44*D45,2)</f>
        <v>479.36</v>
      </c>
      <c r="E43" s="66">
        <f t="shared" si="10"/>
        <v>179.76</v>
      </c>
      <c r="F43" s="66">
        <f t="shared" si="10"/>
        <v>1776.2</v>
      </c>
      <c r="G43" s="66">
        <f t="shared" si="10"/>
        <v>2782</v>
      </c>
      <c r="H43" s="66">
        <f t="shared" si="10"/>
        <v>1070</v>
      </c>
      <c r="I43" s="66">
        <f t="shared" si="10"/>
        <v>783.24</v>
      </c>
      <c r="J43" s="64">
        <v>0</v>
      </c>
      <c r="K43" s="66">
        <f t="shared" si="9"/>
        <v>9065.039999999999</v>
      </c>
    </row>
    <row r="44" spans="1:11" ht="17.25" customHeight="1">
      <c r="A44" s="67" t="s">
        <v>43</v>
      </c>
      <c r="B44" s="68">
        <v>300</v>
      </c>
      <c r="C44" s="68">
        <v>166</v>
      </c>
      <c r="D44" s="68">
        <v>112</v>
      </c>
      <c r="E44" s="68">
        <v>42</v>
      </c>
      <c r="F44" s="68">
        <v>415</v>
      </c>
      <c r="G44" s="68">
        <v>650</v>
      </c>
      <c r="H44" s="68">
        <v>250</v>
      </c>
      <c r="I44" s="68">
        <v>183</v>
      </c>
      <c r="J44" s="68">
        <v>0</v>
      </c>
      <c r="K44" s="68">
        <f t="shared" si="9"/>
        <v>2118</v>
      </c>
    </row>
    <row r="45" spans="1:12" ht="17.25" customHeight="1">
      <c r="A45" s="67" t="s">
        <v>44</v>
      </c>
      <c r="B45" s="66">
        <v>4.28</v>
      </c>
      <c r="C45" s="66">
        <v>4.28</v>
      </c>
      <c r="D45" s="66">
        <v>4.28</v>
      </c>
      <c r="E45" s="66">
        <v>4.28</v>
      </c>
      <c r="F45" s="66">
        <v>4.28</v>
      </c>
      <c r="G45" s="66">
        <v>4.28</v>
      </c>
      <c r="H45" s="66">
        <v>4.28</v>
      </c>
      <c r="I45" s="66">
        <v>4.28</v>
      </c>
      <c r="J45" s="64">
        <v>0</v>
      </c>
      <c r="K45" s="66">
        <v>4.28</v>
      </c>
      <c r="L45" s="58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1244698.08</v>
      </c>
      <c r="C47" s="22">
        <f aca="true" t="shared" si="11" ref="C47:H47">+C48+C56</f>
        <v>1884427.82</v>
      </c>
      <c r="D47" s="22">
        <f t="shared" si="11"/>
        <v>2260219.15</v>
      </c>
      <c r="E47" s="22">
        <f t="shared" si="11"/>
        <v>1302474.77</v>
      </c>
      <c r="F47" s="22">
        <f t="shared" si="11"/>
        <v>1709607.3900000001</v>
      </c>
      <c r="G47" s="22">
        <f t="shared" si="11"/>
        <v>2404036.44</v>
      </c>
      <c r="H47" s="22">
        <f t="shared" si="11"/>
        <v>1232366.6800000002</v>
      </c>
      <c r="I47" s="22">
        <f>+I48+I56</f>
        <v>469263.63</v>
      </c>
      <c r="J47" s="22">
        <f>+J48+J56</f>
        <v>737151.33</v>
      </c>
      <c r="K47" s="22">
        <f>SUM(B47:J47)</f>
        <v>13244245.290000001</v>
      </c>
    </row>
    <row r="48" spans="1:11" ht="17.25" customHeight="1">
      <c r="A48" s="16" t="s">
        <v>46</v>
      </c>
      <c r="B48" s="23">
        <f>SUM(B49:B55)</f>
        <v>1227198.1800000002</v>
      </c>
      <c r="C48" s="23">
        <f aca="true" t="shared" si="12" ref="C48:H48">SUM(C49:C55)</f>
        <v>1862257.26</v>
      </c>
      <c r="D48" s="23">
        <f t="shared" si="12"/>
        <v>2234784.26</v>
      </c>
      <c r="E48" s="23">
        <f t="shared" si="12"/>
        <v>1281433.73</v>
      </c>
      <c r="F48" s="23">
        <f t="shared" si="12"/>
        <v>1687970.8900000001</v>
      </c>
      <c r="G48" s="23">
        <f t="shared" si="12"/>
        <v>2376122.82</v>
      </c>
      <c r="H48" s="23">
        <f t="shared" si="12"/>
        <v>1214094.11</v>
      </c>
      <c r="I48" s="23">
        <f>SUM(I49:I55)</f>
        <v>469263.63</v>
      </c>
      <c r="J48" s="23">
        <f>SUM(J49:J55)</f>
        <v>723950.75</v>
      </c>
      <c r="K48" s="23">
        <f aca="true" t="shared" si="13" ref="K48:K56">SUM(B48:J48)</f>
        <v>13077075.63</v>
      </c>
    </row>
    <row r="49" spans="1:11" ht="17.25" customHeight="1">
      <c r="A49" s="35" t="s">
        <v>47</v>
      </c>
      <c r="B49" s="23">
        <f aca="true" t="shared" si="14" ref="B49:H49">ROUND(B30*B7,2)</f>
        <v>1226697.86</v>
      </c>
      <c r="C49" s="23">
        <f t="shared" si="14"/>
        <v>1857848.29</v>
      </c>
      <c r="D49" s="23">
        <f t="shared" si="14"/>
        <v>2234609.32</v>
      </c>
      <c r="E49" s="23">
        <f t="shared" si="14"/>
        <v>1281370.14</v>
      </c>
      <c r="F49" s="23">
        <f t="shared" si="14"/>
        <v>1687253.62</v>
      </c>
      <c r="G49" s="23">
        <f t="shared" si="14"/>
        <v>2375108.07</v>
      </c>
      <c r="H49" s="23">
        <f t="shared" si="14"/>
        <v>1199961.77</v>
      </c>
      <c r="I49" s="23">
        <f>ROUND(I30*I7,2)</f>
        <v>469008.31</v>
      </c>
      <c r="J49" s="23">
        <f>ROUND(J30*J7,2)</f>
        <v>723950.75</v>
      </c>
      <c r="K49" s="23">
        <f t="shared" si="13"/>
        <v>13055808.13</v>
      </c>
    </row>
    <row r="50" spans="1:11" ht="17.25" customHeight="1">
      <c r="A50" s="35" t="s">
        <v>48</v>
      </c>
      <c r="B50" s="19">
        <v>0</v>
      </c>
      <c r="C50" s="23">
        <f>ROUND(C31*C7,2)</f>
        <v>4129.6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4129.6</v>
      </c>
    </row>
    <row r="51" spans="1:11" ht="17.25" customHeight="1">
      <c r="A51" s="69" t="s">
        <v>123</v>
      </c>
      <c r="B51" s="70">
        <f>ROUND(B32*B7,2)</f>
        <v>-783.68</v>
      </c>
      <c r="C51" s="70">
        <f>ROUND(C32*C7,2)</f>
        <v>-431.11</v>
      </c>
      <c r="D51" s="70">
        <f aca="true" t="shared" si="15" ref="D51:I51">ROUND(D32*D7,2)</f>
        <v>-304.42</v>
      </c>
      <c r="E51" s="70">
        <f t="shared" si="15"/>
        <v>-116.17</v>
      </c>
      <c r="F51" s="70">
        <f t="shared" si="15"/>
        <v>-1058.93</v>
      </c>
      <c r="G51" s="70">
        <f t="shared" si="15"/>
        <v>-1767.25</v>
      </c>
      <c r="H51" s="70">
        <f t="shared" si="15"/>
        <v>-653.65</v>
      </c>
      <c r="I51" s="70">
        <f t="shared" si="15"/>
        <v>-527.92</v>
      </c>
      <c r="J51" s="64">
        <v>0</v>
      </c>
      <c r="K51" s="70">
        <f>SUM(B51:J51)</f>
        <v>-5643.13</v>
      </c>
    </row>
    <row r="52" spans="1:11" ht="17.25" customHeight="1">
      <c r="A52" s="35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13715.99</v>
      </c>
      <c r="I53" s="32">
        <f>+I35</f>
        <v>0</v>
      </c>
      <c r="J53" s="32">
        <f>+J35</f>
        <v>0</v>
      </c>
      <c r="K53" s="23">
        <f t="shared" si="13"/>
        <v>13715.99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7">
        <v>1284</v>
      </c>
      <c r="C55" s="37">
        <v>710.48</v>
      </c>
      <c r="D55" s="37">
        <v>479.36</v>
      </c>
      <c r="E55" s="19">
        <v>179.76</v>
      </c>
      <c r="F55" s="37">
        <v>1776.2</v>
      </c>
      <c r="G55" s="37">
        <v>2782</v>
      </c>
      <c r="H55" s="37">
        <v>1070</v>
      </c>
      <c r="I55" s="37">
        <v>783.24</v>
      </c>
      <c r="J55" s="19">
        <v>0</v>
      </c>
      <c r="K55" s="23">
        <f t="shared" si="13"/>
        <v>9065.039999999999</v>
      </c>
    </row>
    <row r="56" spans="1:11" ht="17.25" customHeight="1">
      <c r="A56" s="16" t="s">
        <v>53</v>
      </c>
      <c r="B56" s="37">
        <v>17499.9</v>
      </c>
      <c r="C56" s="37">
        <v>22170.56</v>
      </c>
      <c r="D56" s="37">
        <v>25434.89</v>
      </c>
      <c r="E56" s="37">
        <v>21041.04</v>
      </c>
      <c r="F56" s="37">
        <v>21636.5</v>
      </c>
      <c r="G56" s="37">
        <v>27913.62</v>
      </c>
      <c r="H56" s="37">
        <v>18272.57</v>
      </c>
      <c r="I56" s="19">
        <v>0</v>
      </c>
      <c r="J56" s="37">
        <v>13200.58</v>
      </c>
      <c r="K56" s="37">
        <f t="shared" si="13"/>
        <v>167169.66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6">
        <f aca="true" t="shared" si="16" ref="B60:J60">+B61+B68+B94+B95</f>
        <v>-374217.42</v>
      </c>
      <c r="C60" s="36">
        <f t="shared" si="16"/>
        <v>-244536.83000000002</v>
      </c>
      <c r="D60" s="36">
        <f t="shared" si="16"/>
        <v>-271848.19999999995</v>
      </c>
      <c r="E60" s="36">
        <f t="shared" si="16"/>
        <v>-338157.6</v>
      </c>
      <c r="F60" s="36">
        <f t="shared" si="16"/>
        <v>-396281.58999999997</v>
      </c>
      <c r="G60" s="36">
        <f t="shared" si="16"/>
        <v>-402300.84</v>
      </c>
      <c r="H60" s="36">
        <f t="shared" si="16"/>
        <v>-194755.97</v>
      </c>
      <c r="I60" s="36">
        <f t="shared" si="16"/>
        <v>-76790.1</v>
      </c>
      <c r="J60" s="36">
        <f t="shared" si="16"/>
        <v>-89200.70999999999</v>
      </c>
      <c r="K60" s="36">
        <f>SUM(B60:J60)</f>
        <v>-2388089.26</v>
      </c>
    </row>
    <row r="61" spans="1:11" ht="18.75" customHeight="1">
      <c r="A61" s="16" t="s">
        <v>78</v>
      </c>
      <c r="B61" s="36">
        <f aca="true" t="shared" si="17" ref="B61:J61">B62+B63+B64+B65+B66+B67</f>
        <v>-360108.36</v>
      </c>
      <c r="C61" s="36">
        <f t="shared" si="17"/>
        <v>-223891.88</v>
      </c>
      <c r="D61" s="36">
        <f t="shared" si="17"/>
        <v>-251400.16999999998</v>
      </c>
      <c r="E61" s="36">
        <f t="shared" si="17"/>
        <v>-313769.06</v>
      </c>
      <c r="F61" s="36">
        <f t="shared" si="17"/>
        <v>-377241.95999999996</v>
      </c>
      <c r="G61" s="36">
        <f t="shared" si="17"/>
        <v>-373849.42000000004</v>
      </c>
      <c r="H61" s="36">
        <f t="shared" si="17"/>
        <v>-180833.5</v>
      </c>
      <c r="I61" s="36">
        <f t="shared" si="17"/>
        <v>-33999</v>
      </c>
      <c r="J61" s="36">
        <f t="shared" si="17"/>
        <v>-65915.5</v>
      </c>
      <c r="K61" s="36">
        <f aca="true" t="shared" si="18" ref="K61:K94">SUM(B61:J61)</f>
        <v>-2181008.85</v>
      </c>
    </row>
    <row r="62" spans="1:11" ht="18.75" customHeight="1">
      <c r="A62" s="12" t="s">
        <v>79</v>
      </c>
      <c r="B62" s="36">
        <f>-ROUND(B9*$D$3,2)</f>
        <v>-152082</v>
      </c>
      <c r="C62" s="36">
        <f aca="true" t="shared" si="19" ref="C62:J62">-ROUND(C9*$D$3,2)</f>
        <v>-218554</v>
      </c>
      <c r="D62" s="36">
        <f t="shared" si="19"/>
        <v>-201726</v>
      </c>
      <c r="E62" s="36">
        <f t="shared" si="19"/>
        <v>-141991.5</v>
      </c>
      <c r="F62" s="36">
        <f t="shared" si="19"/>
        <v>-162816.5</v>
      </c>
      <c r="G62" s="36">
        <f t="shared" si="19"/>
        <v>-208642</v>
      </c>
      <c r="H62" s="36">
        <f t="shared" si="19"/>
        <v>-180778.5</v>
      </c>
      <c r="I62" s="36">
        <f t="shared" si="19"/>
        <v>-33999</v>
      </c>
      <c r="J62" s="36">
        <f t="shared" si="19"/>
        <v>-65915.5</v>
      </c>
      <c r="K62" s="36">
        <f t="shared" si="18"/>
        <v>-1366505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117</v>
      </c>
      <c r="B64" s="36">
        <v>-2082.5</v>
      </c>
      <c r="C64" s="36">
        <v>-269.5</v>
      </c>
      <c r="D64" s="36">
        <v>-665</v>
      </c>
      <c r="E64" s="36">
        <v>-1862</v>
      </c>
      <c r="F64" s="36">
        <v>-1669.5</v>
      </c>
      <c r="G64" s="36">
        <v>-1004.5</v>
      </c>
      <c r="H64" s="19">
        <v>0</v>
      </c>
      <c r="I64" s="19">
        <v>0</v>
      </c>
      <c r="J64" s="19">
        <v>0</v>
      </c>
      <c r="K64" s="36">
        <f t="shared" si="18"/>
        <v>-7553</v>
      </c>
    </row>
    <row r="65" spans="1:11" ht="18.75" customHeight="1">
      <c r="A65" s="12" t="s">
        <v>124</v>
      </c>
      <c r="B65" s="36">
        <v>-206.5</v>
      </c>
      <c r="C65" s="36">
        <v>-105</v>
      </c>
      <c r="D65" s="36">
        <v>-647.5</v>
      </c>
      <c r="E65" s="36">
        <v>-598.5</v>
      </c>
      <c r="F65" s="19">
        <v>0</v>
      </c>
      <c r="G65" s="36">
        <v>-52.5</v>
      </c>
      <c r="H65" s="19">
        <v>0</v>
      </c>
      <c r="I65" s="19">
        <v>0</v>
      </c>
      <c r="J65" s="19">
        <v>0</v>
      </c>
      <c r="K65" s="36">
        <f t="shared" si="18"/>
        <v>-1610</v>
      </c>
    </row>
    <row r="66" spans="1:11" ht="18.75" customHeight="1">
      <c r="A66" s="12" t="s">
        <v>56</v>
      </c>
      <c r="B66" s="48">
        <v>-205737.36</v>
      </c>
      <c r="C66" s="48">
        <v>-4963.38</v>
      </c>
      <c r="D66" s="48">
        <v>-48361.67</v>
      </c>
      <c r="E66" s="48">
        <v>-169317.06</v>
      </c>
      <c r="F66" s="48">
        <v>-212755.96</v>
      </c>
      <c r="G66" s="48">
        <v>-164150.42</v>
      </c>
      <c r="H66" s="48">
        <v>-10</v>
      </c>
      <c r="I66" s="19">
        <v>0</v>
      </c>
      <c r="J66" s="19">
        <v>0</v>
      </c>
      <c r="K66" s="36">
        <f t="shared" si="18"/>
        <v>-805295.85</v>
      </c>
    </row>
    <row r="67" spans="1:11" ht="18.75" customHeight="1">
      <c r="A67" s="12" t="s">
        <v>57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48">
        <v>-45</v>
      </c>
      <c r="I67" s="19">
        <v>0</v>
      </c>
      <c r="J67" s="19">
        <v>0</v>
      </c>
      <c r="K67" s="36">
        <f t="shared" si="18"/>
        <v>-45</v>
      </c>
    </row>
    <row r="68" spans="1:11" ht="18.75" customHeight="1">
      <c r="A68" s="12" t="s">
        <v>83</v>
      </c>
      <c r="B68" s="36">
        <f aca="true" t="shared" si="20" ref="B68:J68">SUM(B69:B92)</f>
        <v>-14109.06</v>
      </c>
      <c r="C68" s="36">
        <f t="shared" si="20"/>
        <v>-20644.95</v>
      </c>
      <c r="D68" s="36">
        <f t="shared" si="20"/>
        <v>-20448.03</v>
      </c>
      <c r="E68" s="36">
        <f t="shared" si="20"/>
        <v>-24388.54</v>
      </c>
      <c r="F68" s="36">
        <f t="shared" si="20"/>
        <v>-19039.63</v>
      </c>
      <c r="G68" s="36">
        <f t="shared" si="20"/>
        <v>-28451.42</v>
      </c>
      <c r="H68" s="36">
        <f t="shared" si="20"/>
        <v>-13922.47</v>
      </c>
      <c r="I68" s="36">
        <f t="shared" si="20"/>
        <v>-42791.100000000006</v>
      </c>
      <c r="J68" s="36">
        <f t="shared" si="20"/>
        <v>-23285.21</v>
      </c>
      <c r="K68" s="36">
        <f t="shared" si="18"/>
        <v>-207080.41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8"/>
        <v>-199.13</v>
      </c>
    </row>
    <row r="71" spans="1:11" ht="18.75" customHeight="1">
      <c r="A71" s="12" t="s">
        <v>60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-1983.99</v>
      </c>
      <c r="J71" s="19">
        <v>0</v>
      </c>
      <c r="K71" s="36">
        <f t="shared" si="18"/>
        <v>-3432.3900000000003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8"/>
        <v>-30000</v>
      </c>
    </row>
    <row r="73" spans="1:11" ht="18.75" customHeight="1">
      <c r="A73" s="35" t="s">
        <v>62</v>
      </c>
      <c r="B73" s="36">
        <v>-14109.06</v>
      </c>
      <c r="C73" s="36">
        <v>-20481.82</v>
      </c>
      <c r="D73" s="36">
        <v>-19362.28</v>
      </c>
      <c r="E73" s="36">
        <v>-13578</v>
      </c>
      <c r="F73" s="36">
        <v>-18658.98</v>
      </c>
      <c r="G73" s="36">
        <v>-28433.42</v>
      </c>
      <c r="H73" s="36">
        <v>-13922.47</v>
      </c>
      <c r="I73" s="36">
        <v>-4894.39</v>
      </c>
      <c r="J73" s="36">
        <v>-10090.2</v>
      </c>
      <c r="K73" s="49">
        <f t="shared" si="18"/>
        <v>-143530.62000000002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f t="shared" si="18"/>
        <v>0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7"/>
    </row>
    <row r="91" spans="1:12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110</v>
      </c>
      <c r="B92" s="19">
        <v>0</v>
      </c>
      <c r="C92" s="19">
        <v>0</v>
      </c>
      <c r="D92" s="19">
        <v>0</v>
      </c>
      <c r="E92" s="49">
        <v>-10810.54</v>
      </c>
      <c r="F92" s="19">
        <v>0</v>
      </c>
      <c r="G92" s="19">
        <v>0</v>
      </c>
      <c r="H92" s="19">
        <v>0</v>
      </c>
      <c r="I92" s="49">
        <v>-5912.72</v>
      </c>
      <c r="J92" s="49">
        <v>-13195.01</v>
      </c>
      <c r="K92" s="49">
        <f t="shared" si="18"/>
        <v>-29918.270000000004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111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t="shared" si="18"/>
        <v>0</v>
      </c>
      <c r="L94" s="56"/>
    </row>
    <row r="95" spans="1:12" ht="18.75" customHeight="1">
      <c r="A95" s="16" t="s">
        <v>120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>SUM(B96:J96)</f>
        <v>0</v>
      </c>
      <c r="L96" s="55"/>
    </row>
    <row r="97" spans="1:12" ht="18.75" customHeight="1">
      <c r="A97" s="16" t="s">
        <v>87</v>
      </c>
      <c r="B97" s="24">
        <f aca="true" t="shared" si="21" ref="B97:H97">+B98+B99</f>
        <v>870480.6600000001</v>
      </c>
      <c r="C97" s="24">
        <f t="shared" si="21"/>
        <v>1639890.99</v>
      </c>
      <c r="D97" s="24">
        <f t="shared" si="21"/>
        <v>1988370.9499999997</v>
      </c>
      <c r="E97" s="24">
        <f t="shared" si="21"/>
        <v>964317.1699999999</v>
      </c>
      <c r="F97" s="24">
        <f t="shared" si="21"/>
        <v>1313325.8000000003</v>
      </c>
      <c r="G97" s="24">
        <f t="shared" si="21"/>
        <v>2001735.6</v>
      </c>
      <c r="H97" s="24">
        <f t="shared" si="21"/>
        <v>1037610.7100000001</v>
      </c>
      <c r="I97" s="24">
        <f>+I98+I99</f>
        <v>392473.53</v>
      </c>
      <c r="J97" s="24">
        <f>+J98+J99</f>
        <v>647950.62</v>
      </c>
      <c r="K97" s="49">
        <f>SUM(B97:J97)</f>
        <v>10856156.03</v>
      </c>
      <c r="L97" s="55"/>
    </row>
    <row r="98" spans="1:12" ht="18.75" customHeight="1">
      <c r="A98" s="16" t="s">
        <v>86</v>
      </c>
      <c r="B98" s="24">
        <f aca="true" t="shared" si="22" ref="B98:J98">+B48+B61+B68+B94</f>
        <v>852980.7600000001</v>
      </c>
      <c r="C98" s="24">
        <f t="shared" si="22"/>
        <v>1617720.43</v>
      </c>
      <c r="D98" s="24">
        <f t="shared" si="22"/>
        <v>1962936.0599999998</v>
      </c>
      <c r="E98" s="24">
        <f t="shared" si="22"/>
        <v>943276.1299999999</v>
      </c>
      <c r="F98" s="24">
        <f t="shared" si="22"/>
        <v>1291689.3000000003</v>
      </c>
      <c r="G98" s="24">
        <f t="shared" si="22"/>
        <v>1973821.98</v>
      </c>
      <c r="H98" s="24">
        <f t="shared" si="22"/>
        <v>1019338.1400000001</v>
      </c>
      <c r="I98" s="24">
        <f t="shared" si="22"/>
        <v>392473.53</v>
      </c>
      <c r="J98" s="24">
        <f t="shared" si="22"/>
        <v>634750.04</v>
      </c>
      <c r="K98" s="49">
        <f>SUM(B98:J98)</f>
        <v>10688986.370000001</v>
      </c>
      <c r="L98" s="55"/>
    </row>
    <row r="99" spans="1:11" ht="18" customHeight="1">
      <c r="A99" s="16" t="s">
        <v>118</v>
      </c>
      <c r="B99" s="24">
        <f aca="true" t="shared" si="23" ref="B99:J99">IF(+B56+B95+B100&lt;0,0,(B56+B95+B100))</f>
        <v>17499.9</v>
      </c>
      <c r="C99" s="24">
        <f>IF(+C56+C95+C100&lt;0,0,(C56+C95+C100))</f>
        <v>22170.56</v>
      </c>
      <c r="D99" s="24">
        <f t="shared" si="23"/>
        <v>25434.89</v>
      </c>
      <c r="E99" s="24">
        <f t="shared" si="23"/>
        <v>21041.04</v>
      </c>
      <c r="F99" s="24">
        <f t="shared" si="23"/>
        <v>21636.5</v>
      </c>
      <c r="G99" s="24">
        <f t="shared" si="23"/>
        <v>27913.62</v>
      </c>
      <c r="H99" s="24">
        <f t="shared" si="23"/>
        <v>18272.57</v>
      </c>
      <c r="I99" s="19">
        <f t="shared" si="23"/>
        <v>0</v>
      </c>
      <c r="J99" s="24">
        <f t="shared" si="23"/>
        <v>13200.58</v>
      </c>
      <c r="K99" s="49">
        <f>SUM(B99:J99)</f>
        <v>167169.66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8"/>
    </row>
    <row r="101" spans="1:11" ht="18.75" customHeight="1">
      <c r="A101" s="16" t="s">
        <v>119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10856156.019999998</v>
      </c>
      <c r="L105" s="55"/>
    </row>
    <row r="106" spans="1:11" ht="18.75" customHeight="1">
      <c r="A106" s="26" t="s">
        <v>74</v>
      </c>
      <c r="B106" s="27">
        <v>121704.09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121704.09</v>
      </c>
    </row>
    <row r="107" spans="1:11" ht="18.75" customHeight="1">
      <c r="A107" s="26" t="s">
        <v>75</v>
      </c>
      <c r="B107" s="27">
        <v>748776.57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4" ref="K107:K123">SUM(B107:J107)</f>
        <v>748776.57</v>
      </c>
    </row>
    <row r="108" spans="1:11" ht="18.75" customHeight="1">
      <c r="A108" s="26" t="s">
        <v>76</v>
      </c>
      <c r="B108" s="41">
        <v>0</v>
      </c>
      <c r="C108" s="27">
        <f>+C97</f>
        <v>1639890.99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4"/>
        <v>1639890.99</v>
      </c>
    </row>
    <row r="109" spans="1:11" ht="18.75" customHeight="1">
      <c r="A109" s="26" t="s">
        <v>77</v>
      </c>
      <c r="B109" s="41">
        <v>0</v>
      </c>
      <c r="C109" s="41">
        <v>0</v>
      </c>
      <c r="D109" s="27">
        <f>+D97</f>
        <v>1988370.9499999997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4"/>
        <v>1988370.9499999997</v>
      </c>
    </row>
    <row r="110" spans="1:11" ht="18.75" customHeight="1">
      <c r="A110" s="26" t="s">
        <v>94</v>
      </c>
      <c r="B110" s="41">
        <v>0</v>
      </c>
      <c r="C110" s="41">
        <v>0</v>
      </c>
      <c r="D110" s="41">
        <v>0</v>
      </c>
      <c r="E110" s="27">
        <f>+E97</f>
        <v>964317.1699999999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4"/>
        <v>964317.1699999999</v>
      </c>
    </row>
    <row r="111" spans="1:11" ht="18.75" customHeight="1">
      <c r="A111" s="26"/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  <c r="H111" s="41">
        <v>0</v>
      </c>
      <c r="I111" s="41">
        <v>0</v>
      </c>
      <c r="J111" s="41">
        <v>0</v>
      </c>
      <c r="K111" s="42"/>
    </row>
    <row r="112" spans="1:11" ht="18.75" customHeight="1">
      <c r="A112" s="26" t="s">
        <v>95</v>
      </c>
      <c r="B112" s="41">
        <v>0</v>
      </c>
      <c r="C112" s="41">
        <v>0</v>
      </c>
      <c r="D112" s="41">
        <v>0</v>
      </c>
      <c r="E112" s="41">
        <v>0</v>
      </c>
      <c r="F112" s="27">
        <v>282142.61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4"/>
        <v>282142.61</v>
      </c>
    </row>
    <row r="113" spans="1:11" ht="18.75" customHeight="1">
      <c r="A113" s="26" t="s">
        <v>96</v>
      </c>
      <c r="B113" s="41">
        <v>0</v>
      </c>
      <c r="C113" s="41">
        <v>0</v>
      </c>
      <c r="D113" s="41">
        <v>0</v>
      </c>
      <c r="E113" s="41">
        <v>0</v>
      </c>
      <c r="F113" s="27">
        <v>533029.18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4"/>
        <v>533029.18</v>
      </c>
    </row>
    <row r="114" spans="1:11" ht="18.75" customHeight="1">
      <c r="A114" s="26" t="s">
        <v>97</v>
      </c>
      <c r="B114" s="41">
        <v>0</v>
      </c>
      <c r="C114" s="41">
        <v>0</v>
      </c>
      <c r="D114" s="41">
        <v>0</v>
      </c>
      <c r="E114" s="41">
        <v>0</v>
      </c>
      <c r="F114" s="27">
        <v>498154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4"/>
        <v>498154</v>
      </c>
    </row>
    <row r="115" spans="1:11" ht="18.75" customHeight="1">
      <c r="A115" s="26" t="s">
        <v>98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583428.94</v>
      </c>
      <c r="H115" s="41">
        <v>0</v>
      </c>
      <c r="I115" s="41">
        <v>0</v>
      </c>
      <c r="J115" s="41">
        <v>0</v>
      </c>
      <c r="K115" s="42">
        <f t="shared" si="24"/>
        <v>583428.94</v>
      </c>
    </row>
    <row r="116" spans="1:11" ht="18.75" customHeight="1">
      <c r="A116" s="26" t="s">
        <v>99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48082.59</v>
      </c>
      <c r="H116" s="41">
        <v>0</v>
      </c>
      <c r="I116" s="41">
        <v>0</v>
      </c>
      <c r="J116" s="41">
        <v>0</v>
      </c>
      <c r="K116" s="42">
        <f t="shared" si="24"/>
        <v>48082.59</v>
      </c>
    </row>
    <row r="117" spans="1:11" ht="18.75" customHeight="1">
      <c r="A117" s="26" t="s">
        <v>100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307858.35</v>
      </c>
      <c r="H117" s="41">
        <v>0</v>
      </c>
      <c r="I117" s="41">
        <v>0</v>
      </c>
      <c r="J117" s="41">
        <v>0</v>
      </c>
      <c r="K117" s="42">
        <f t="shared" si="24"/>
        <v>307858.35</v>
      </c>
    </row>
    <row r="118" spans="1:11" ht="18.75" customHeight="1">
      <c r="A118" s="26" t="s">
        <v>101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313096.06</v>
      </c>
      <c r="H118" s="41">
        <v>0</v>
      </c>
      <c r="I118" s="41">
        <v>0</v>
      </c>
      <c r="J118" s="41">
        <v>0</v>
      </c>
      <c r="K118" s="42">
        <f t="shared" si="24"/>
        <v>313096.06</v>
      </c>
    </row>
    <row r="119" spans="1:11" ht="18.75" customHeight="1">
      <c r="A119" s="26" t="s">
        <v>102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749269.66</v>
      </c>
      <c r="H119" s="41">
        <v>0</v>
      </c>
      <c r="I119" s="41">
        <v>0</v>
      </c>
      <c r="J119" s="41">
        <v>0</v>
      </c>
      <c r="K119" s="42">
        <f t="shared" si="24"/>
        <v>749269.66</v>
      </c>
    </row>
    <row r="120" spans="1:11" ht="18.75" customHeight="1">
      <c r="A120" s="26" t="s">
        <v>103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376579.74</v>
      </c>
      <c r="I120" s="41">
        <v>0</v>
      </c>
      <c r="J120" s="41">
        <v>0</v>
      </c>
      <c r="K120" s="42">
        <f t="shared" si="24"/>
        <v>376579.74</v>
      </c>
    </row>
    <row r="121" spans="1:11" ht="18.75" customHeight="1">
      <c r="A121" s="26" t="s">
        <v>104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661030.97</v>
      </c>
      <c r="I121" s="41">
        <v>0</v>
      </c>
      <c r="J121" s="41">
        <v>0</v>
      </c>
      <c r="K121" s="42">
        <f t="shared" si="24"/>
        <v>661030.97</v>
      </c>
    </row>
    <row r="122" spans="1:11" ht="18.75" customHeight="1">
      <c r="A122" s="26" t="s">
        <v>105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392473.53</v>
      </c>
      <c r="J122" s="41">
        <v>0</v>
      </c>
      <c r="K122" s="42">
        <f t="shared" si="24"/>
        <v>392473.53</v>
      </c>
    </row>
    <row r="123" spans="1:11" ht="18.75" customHeight="1">
      <c r="A123" s="28" t="s">
        <v>106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647950.62</v>
      </c>
      <c r="K123" s="45">
        <f t="shared" si="24"/>
        <v>647950.62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2015-01-21T18:21:49Z</dcterms:modified>
  <cp:category/>
  <cp:version/>
  <cp:contentType/>
  <cp:contentStatus/>
</cp:coreProperties>
</file>