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<sst xmlns="http://schemas.openxmlformats.org/spreadsheetml/2006/main" count="126" uniqueCount="126">
  <si>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</si>
  <si>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</si>
  <si>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</si>
  <si>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</si>
  <si>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</si>
  <si>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</si>
  <si>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</si>
  <si>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</si>
  <si>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</si>
  <si>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</si>
  <si>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</si>
  <si>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</si>
  <si>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</si>
  <si>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</si>
  <si>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</si>
  <si>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</si>
  <si>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</si>
  <si>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</si>
  <si>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</si>
  <si>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</si>
  <si>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</si>
  <si>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</si>
  <si>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</si>
  <si>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</si>
  <si>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</si>
  <si>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</si>
  <si>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</si>
  <si>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</si>
  <si>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</si>
  <si>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</si>
  <si>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</si>
  <si>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</si>
  <si>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</si>
  <si>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</si>
  <si>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</si>
  <si>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</si>
  <si>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</si>
  <si>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</si>
  <si>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</si>
  <si>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</si>
  <si>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</si>
  <si>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</si>
  <si>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</si>
  <si>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</si>
  <si>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</si>
  <si>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</si>
  <si>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</si>
  <si>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</si>
  <si>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</si>
  <si>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</si>
  <si>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</si>
  <si>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</si>
  <si>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</si>
  <si>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</si>
  <si>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</si>
  <si>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</si>
  <si>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</si>
  <si>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</si>
  <si>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</si>
  <si>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</si>
  <si>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</si>
  <si>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</si>
  <si>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</si>
  <si>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</si>
  <si>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</si>
  <si>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</si>
  <si>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</si>
  <si>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</si>
  <si>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</si>
  <si>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</si>
  <si>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</si>
  <si>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</si>
  <si>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</si>
  <si>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</si>
  <si>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</si>
  <si>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</si>
  <si>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</si>
  <si>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</si>
  <si>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</si>
  <si>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</si>
  <si>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</si>
  <si>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</si>
  <si>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</si>
  <si>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</si>
  <si>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</si>
  <si>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</si>
  <si>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</si>
  <si>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</si>
  <si>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</si>
  <si>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</si>
  <si>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</si>
  <si>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</si>
  <si>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</si>
  <si>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</si>
  <si>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</si>
  <si>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</si>
  <si>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</si>
  <si>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</si>
  <si>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</si>
  <si>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</si>
  <si>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</si>
  <si>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</si>
  <si>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</si>
  <si>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</si>
  <si>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</si>
  <si>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</si>
  <si>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</si>
  <si>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</si>
  <si>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</si>
  <si>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</si>
  <si>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</si>
  <si>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</si>
  <si>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</si>
  <si>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</si>
  <si>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</si>
  <si>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</si>
  <si>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</si>
  <si>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</si>
  <si>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</si>
  <si>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</si>
  <si>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</si>
  <si>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</si>
  <si>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</si>
  <si>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</si>
  <si>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</si>
  <si>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01/07/15 - VENCIMENTO 08/07/15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</si>
</sst>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581996</v>
      </c>
      <c r="C7" s="9">
        <f t="shared" si="0"/>
        <v>729336</v>
      </c>
      <c r="D7" s="9">
        <f t="shared" si="0"/>
        <v>763191</v>
      </c>
      <c r="E7" s="9">
        <f t="shared" si="0"/>
        <v>518760</v>
      </c>
      <c r="F7" s="9">
        <f t="shared" si="0"/>
        <v>707304</v>
      </c>
      <c r="G7" s="9">
        <f t="shared" si="0"/>
        <v>1162312</v>
      </c>
      <c r="H7" s="9">
        <f t="shared" si="0"/>
        <v>533219</v>
      </c>
      <c r="I7" s="9">
        <f t="shared" si="0"/>
        <v>114862</v>
      </c>
      <c r="J7" s="9">
        <f t="shared" si="0"/>
        <v>301116</v>
      </c>
      <c r="K7" s="9">
        <f t="shared" si="0"/>
        <v>5412096</v>
      </c>
      <c r="L7" s="52"/>
    </row>
    <row r="8" spans="1:11" ht="17.25" customHeight="1">
      <c r="A8" s="10" t="s">
        <v>103</v>
      </c>
      <c r="B8" s="11">
        <f>B9+B12+B16</f>
        <v>345101</v>
      </c>
      <c r="C8" s="11">
        <f aca="true" t="shared" si="1" ref="C8:J8">C9+C12+C16</f>
        <v>447085</v>
      </c>
      <c r="D8" s="11">
        <f t="shared" si="1"/>
        <v>438265</v>
      </c>
      <c r="E8" s="11">
        <f t="shared" si="1"/>
        <v>311666</v>
      </c>
      <c r="F8" s="11">
        <f t="shared" si="1"/>
        <v>405375</v>
      </c>
      <c r="G8" s="11">
        <f t="shared" si="1"/>
        <v>651966</v>
      </c>
      <c r="H8" s="11">
        <f t="shared" si="1"/>
        <v>333712</v>
      </c>
      <c r="I8" s="11">
        <f t="shared" si="1"/>
        <v>61879</v>
      </c>
      <c r="J8" s="11">
        <f t="shared" si="1"/>
        <v>172556</v>
      </c>
      <c r="K8" s="11">
        <f>SUM(B8:J8)</f>
        <v>3167605</v>
      </c>
    </row>
    <row r="9" spans="1:11" ht="17.25" customHeight="1">
      <c r="A9" s="15" t="s">
        <v>17</v>
      </c>
      <c r="B9" s="13">
        <f>+B10+B11</f>
        <v>41204</v>
      </c>
      <c r="C9" s="13">
        <f aca="true" t="shared" si="2" ref="C9:J9">+C10+C11</f>
        <v>56821</v>
      </c>
      <c r="D9" s="13">
        <f t="shared" si="2"/>
        <v>50285</v>
      </c>
      <c r="E9" s="13">
        <f t="shared" si="2"/>
        <v>37710</v>
      </c>
      <c r="F9" s="13">
        <f t="shared" si="2"/>
        <v>43540</v>
      </c>
      <c r="G9" s="13">
        <f t="shared" si="2"/>
        <v>54248</v>
      </c>
      <c r="H9" s="13">
        <f t="shared" si="2"/>
        <v>50296</v>
      </c>
      <c r="I9" s="13">
        <f t="shared" si="2"/>
        <v>8907</v>
      </c>
      <c r="J9" s="13">
        <f t="shared" si="2"/>
        <v>17635</v>
      </c>
      <c r="K9" s="11">
        <f>SUM(B9:J9)</f>
        <v>360646</v>
      </c>
    </row>
    <row r="10" spans="1:11" ht="17.25" customHeight="1">
      <c r="A10" s="29" t="s">
        <v>18</v>
      </c>
      <c r="B10" s="13">
        <v>41170</v>
      </c>
      <c r="C10" s="13">
        <v>56526</v>
      </c>
      <c r="D10" s="13">
        <v>50230</v>
      </c>
      <c r="E10" s="13">
        <v>37710</v>
      </c>
      <c r="F10" s="13">
        <v>43394</v>
      </c>
      <c r="G10" s="13">
        <v>54080</v>
      </c>
      <c r="H10" s="13">
        <v>50287</v>
      </c>
      <c r="I10" s="13">
        <v>8889</v>
      </c>
      <c r="J10" s="13">
        <v>17635</v>
      </c>
      <c r="K10" s="11">
        <f>SUM(B10:J10)</f>
        <v>359921</v>
      </c>
    </row>
    <row r="11" spans="1:11" ht="17.25" customHeight="1">
      <c r="A11" s="29" t="s">
        <v>19</v>
      </c>
      <c r="B11" s="13">
        <v>34</v>
      </c>
      <c r="C11" s="13">
        <v>295</v>
      </c>
      <c r="D11" s="13">
        <v>55</v>
      </c>
      <c r="E11" s="13">
        <v>0</v>
      </c>
      <c r="F11" s="13">
        <v>146</v>
      </c>
      <c r="G11" s="13">
        <v>168</v>
      </c>
      <c r="H11" s="13">
        <v>9</v>
      </c>
      <c r="I11" s="13">
        <v>18</v>
      </c>
      <c r="J11" s="13">
        <v>0</v>
      </c>
      <c r="K11" s="11">
        <f>SUM(B11:J11)</f>
        <v>725</v>
      </c>
    </row>
    <row r="12" spans="1:11" ht="17.25" customHeight="1">
      <c r="A12" s="15" t="s">
        <v>31</v>
      </c>
      <c r="B12" s="17">
        <f aca="true" t="shared" si="3" ref="B12:J12">SUM(B13:B15)</f>
        <v>250443</v>
      </c>
      <c r="C12" s="17">
        <f t="shared" si="3"/>
        <v>325714</v>
      </c>
      <c r="D12" s="17">
        <f t="shared" si="3"/>
        <v>328290</v>
      </c>
      <c r="E12" s="17">
        <f t="shared" si="3"/>
        <v>232628</v>
      </c>
      <c r="F12" s="17">
        <f t="shared" si="3"/>
        <v>303101</v>
      </c>
      <c r="G12" s="17">
        <f t="shared" si="3"/>
        <v>505976</v>
      </c>
      <c r="H12" s="17">
        <f t="shared" si="3"/>
        <v>240895</v>
      </c>
      <c r="I12" s="17">
        <f t="shared" si="3"/>
        <v>44358</v>
      </c>
      <c r="J12" s="17">
        <f t="shared" si="3"/>
        <v>129614</v>
      </c>
      <c r="K12" s="11">
        <f aca="true" t="shared" si="4" ref="K12:K27">SUM(B12:J12)</f>
        <v>2361019</v>
      </c>
    </row>
    <row r="13" spans="1:13" ht="17.25" customHeight="1">
      <c r="A13" s="14" t="s">
        <v>20</v>
      </c>
      <c r="B13" s="13">
        <v>121044</v>
      </c>
      <c r="C13" s="13">
        <v>167581</v>
      </c>
      <c r="D13" s="13">
        <v>173767</v>
      </c>
      <c r="E13" s="13">
        <v>119793</v>
      </c>
      <c r="F13" s="13">
        <v>155536</v>
      </c>
      <c r="G13" s="13">
        <v>247988</v>
      </c>
      <c r="H13" s="13">
        <v>114757</v>
      </c>
      <c r="I13" s="13">
        <v>24990</v>
      </c>
      <c r="J13" s="13">
        <v>68864</v>
      </c>
      <c r="K13" s="11">
        <f t="shared" si="4"/>
        <v>1194320</v>
      </c>
      <c r="L13" s="52"/>
      <c r="M13" s="53"/>
    </row>
    <row r="14" spans="1:12" ht="17.25" customHeight="1">
      <c r="A14" s="14" t="s">
        <v>21</v>
      </c>
      <c r="B14" s="13">
        <v>119492</v>
      </c>
      <c r="C14" s="13">
        <v>144104</v>
      </c>
      <c r="D14" s="13">
        <v>142329</v>
      </c>
      <c r="E14" s="13">
        <v>103417</v>
      </c>
      <c r="F14" s="13">
        <v>137034</v>
      </c>
      <c r="G14" s="13">
        <v>242479</v>
      </c>
      <c r="H14" s="13">
        <v>114006</v>
      </c>
      <c r="I14" s="13">
        <v>17387</v>
      </c>
      <c r="J14" s="13">
        <v>56642</v>
      </c>
      <c r="K14" s="11">
        <f t="shared" si="4"/>
        <v>1076890</v>
      </c>
      <c r="L14" s="52"/>
    </row>
    <row r="15" spans="1:11" ht="17.25" customHeight="1">
      <c r="A15" s="14" t="s">
        <v>22</v>
      </c>
      <c r="B15" s="13">
        <v>9907</v>
      </c>
      <c r="C15" s="13">
        <v>14029</v>
      </c>
      <c r="D15" s="13">
        <v>12194</v>
      </c>
      <c r="E15" s="13">
        <v>9418</v>
      </c>
      <c r="F15" s="13">
        <v>10531</v>
      </c>
      <c r="G15" s="13">
        <v>15509</v>
      </c>
      <c r="H15" s="13">
        <v>12132</v>
      </c>
      <c r="I15" s="13">
        <v>1981</v>
      </c>
      <c r="J15" s="13">
        <v>4108</v>
      </c>
      <c r="K15" s="11">
        <f t="shared" si="4"/>
        <v>89809</v>
      </c>
    </row>
    <row r="16" spans="1:11" ht="17.25" customHeight="1">
      <c r="A16" s="15" t="s">
        <v>99</v>
      </c>
      <c r="B16" s="13">
        <f>B17+B18+B19</f>
        <v>53454</v>
      </c>
      <c r="C16" s="13">
        <f aca="true" t="shared" si="5" ref="C16:J16">C17+C18+C19</f>
        <v>64550</v>
      </c>
      <c r="D16" s="13">
        <f t="shared" si="5"/>
        <v>59690</v>
      </c>
      <c r="E16" s="13">
        <f t="shared" si="5"/>
        <v>41328</v>
      </c>
      <c r="F16" s="13">
        <f t="shared" si="5"/>
        <v>58734</v>
      </c>
      <c r="G16" s="13">
        <f t="shared" si="5"/>
        <v>91742</v>
      </c>
      <c r="H16" s="13">
        <f t="shared" si="5"/>
        <v>42521</v>
      </c>
      <c r="I16" s="13">
        <f t="shared" si="5"/>
        <v>8614</v>
      </c>
      <c r="J16" s="13">
        <f t="shared" si="5"/>
        <v>25307</v>
      </c>
      <c r="K16" s="11">
        <f t="shared" si="4"/>
        <v>445940</v>
      </c>
    </row>
    <row r="17" spans="1:11" ht="17.25" customHeight="1">
      <c r="A17" s="14" t="s">
        <v>100</v>
      </c>
      <c r="B17" s="13">
        <v>11152</v>
      </c>
      <c r="C17" s="13">
        <v>14750</v>
      </c>
      <c r="D17" s="13">
        <v>13494</v>
      </c>
      <c r="E17" s="13">
        <v>10293</v>
      </c>
      <c r="F17" s="13">
        <v>14183</v>
      </c>
      <c r="G17" s="13">
        <v>23422</v>
      </c>
      <c r="H17" s="13">
        <v>11095</v>
      </c>
      <c r="I17" s="13">
        <v>2401</v>
      </c>
      <c r="J17" s="13">
        <v>5325</v>
      </c>
      <c r="K17" s="11">
        <f t="shared" si="4"/>
        <v>106115</v>
      </c>
    </row>
    <row r="18" spans="1:11" ht="17.25" customHeight="1">
      <c r="A18" s="14" t="s">
        <v>101</v>
      </c>
      <c r="B18" s="13">
        <v>2689</v>
      </c>
      <c r="C18" s="13">
        <v>2639</v>
      </c>
      <c r="D18" s="13">
        <v>3279</v>
      </c>
      <c r="E18" s="13">
        <v>2352</v>
      </c>
      <c r="F18" s="13">
        <v>3062</v>
      </c>
      <c r="G18" s="13">
        <v>6137</v>
      </c>
      <c r="H18" s="13">
        <v>2107</v>
      </c>
      <c r="I18" s="13">
        <v>505</v>
      </c>
      <c r="J18" s="13">
        <v>1392</v>
      </c>
      <c r="K18" s="11">
        <f t="shared" si="4"/>
        <v>24162</v>
      </c>
    </row>
    <row r="19" spans="1:11" ht="17.25" customHeight="1">
      <c r="A19" s="14" t="s">
        <v>102</v>
      </c>
      <c r="B19" s="13">
        <v>39613</v>
      </c>
      <c r="C19" s="13">
        <v>47161</v>
      </c>
      <c r="D19" s="13">
        <v>42917</v>
      </c>
      <c r="E19" s="13">
        <v>28683</v>
      </c>
      <c r="F19" s="13">
        <v>41489</v>
      </c>
      <c r="G19" s="13">
        <v>62183</v>
      </c>
      <c r="H19" s="13">
        <v>29319</v>
      </c>
      <c r="I19" s="13">
        <v>5708</v>
      </c>
      <c r="J19" s="13">
        <v>18590</v>
      </c>
      <c r="K19" s="11">
        <f t="shared" si="4"/>
        <v>315663</v>
      </c>
    </row>
    <row r="20" spans="1:11" ht="17.25" customHeight="1">
      <c r="A20" s="16" t="s">
        <v>23</v>
      </c>
      <c r="B20" s="11">
        <f>+B21+B22+B23</f>
        <v>181722</v>
      </c>
      <c r="C20" s="11">
        <f aca="true" t="shared" si="6" ref="C20:J20">+C21+C22+C23</f>
        <v>198873</v>
      </c>
      <c r="D20" s="11">
        <f t="shared" si="6"/>
        <v>228937</v>
      </c>
      <c r="E20" s="11">
        <f t="shared" si="6"/>
        <v>147402</v>
      </c>
      <c r="F20" s="11">
        <f t="shared" si="6"/>
        <v>229250</v>
      </c>
      <c r="G20" s="11">
        <f t="shared" si="6"/>
        <v>422303</v>
      </c>
      <c r="H20" s="11">
        <f t="shared" si="6"/>
        <v>149124</v>
      </c>
      <c r="I20" s="11">
        <f t="shared" si="6"/>
        <v>35265</v>
      </c>
      <c r="J20" s="11">
        <f t="shared" si="6"/>
        <v>85904</v>
      </c>
      <c r="K20" s="11">
        <f t="shared" si="4"/>
        <v>1678780</v>
      </c>
    </row>
    <row r="21" spans="1:12" ht="17.25" customHeight="1">
      <c r="A21" s="12" t="s">
        <v>24</v>
      </c>
      <c r="B21" s="13">
        <v>97792</v>
      </c>
      <c r="C21" s="13">
        <v>117489</v>
      </c>
      <c r="D21" s="13">
        <v>135869</v>
      </c>
      <c r="E21" s="13">
        <v>85773</v>
      </c>
      <c r="F21" s="13">
        <v>132433</v>
      </c>
      <c r="G21" s="13">
        <v>227138</v>
      </c>
      <c r="H21" s="13">
        <v>85066</v>
      </c>
      <c r="I21" s="13">
        <v>21904</v>
      </c>
      <c r="J21" s="13">
        <v>50176</v>
      </c>
      <c r="K21" s="11">
        <f t="shared" si="4"/>
        <v>953640</v>
      </c>
      <c r="L21" s="52"/>
    </row>
    <row r="22" spans="1:12" ht="17.25" customHeight="1">
      <c r="A22" s="12" t="s">
        <v>25</v>
      </c>
      <c r="B22" s="13">
        <v>78423</v>
      </c>
      <c r="C22" s="13">
        <v>74824</v>
      </c>
      <c r="D22" s="13">
        <v>86240</v>
      </c>
      <c r="E22" s="13">
        <v>57419</v>
      </c>
      <c r="F22" s="13">
        <v>90918</v>
      </c>
      <c r="G22" s="13">
        <v>185342</v>
      </c>
      <c r="H22" s="13">
        <v>58736</v>
      </c>
      <c r="I22" s="13">
        <v>12255</v>
      </c>
      <c r="J22" s="13">
        <v>33609</v>
      </c>
      <c r="K22" s="11">
        <f t="shared" si="4"/>
        <v>677766</v>
      </c>
      <c r="L22" s="52"/>
    </row>
    <row r="23" spans="1:11" ht="17.25" customHeight="1">
      <c r="A23" s="12" t="s">
        <v>26</v>
      </c>
      <c r="B23" s="13">
        <v>5507</v>
      </c>
      <c r="C23" s="13">
        <v>6560</v>
      </c>
      <c r="D23" s="13">
        <v>6828</v>
      </c>
      <c r="E23" s="13">
        <v>4210</v>
      </c>
      <c r="F23" s="13">
        <v>5899</v>
      </c>
      <c r="G23" s="13">
        <v>9823</v>
      </c>
      <c r="H23" s="13">
        <v>5322</v>
      </c>
      <c r="I23" s="13">
        <v>1106</v>
      </c>
      <c r="J23" s="13">
        <v>2119</v>
      </c>
      <c r="K23" s="11">
        <f t="shared" si="4"/>
        <v>47374</v>
      </c>
    </row>
    <row r="24" spans="1:11" ht="17.25" customHeight="1">
      <c r="A24" s="16" t="s">
        <v>27</v>
      </c>
      <c r="B24" s="13">
        <v>55173</v>
      </c>
      <c r="C24" s="13">
        <v>83378</v>
      </c>
      <c r="D24" s="13">
        <v>95989</v>
      </c>
      <c r="E24" s="13">
        <v>59692</v>
      </c>
      <c r="F24" s="13">
        <v>72679</v>
      </c>
      <c r="G24" s="13">
        <v>88043</v>
      </c>
      <c r="H24" s="13">
        <v>43536</v>
      </c>
      <c r="I24" s="13">
        <v>17718</v>
      </c>
      <c r="J24" s="13">
        <v>42656</v>
      </c>
      <c r="K24" s="11">
        <f t="shared" si="4"/>
        <v>558864</v>
      </c>
    </row>
    <row r="25" spans="1:12" ht="17.25" customHeight="1">
      <c r="A25" s="12" t="s">
        <v>28</v>
      </c>
      <c r="B25" s="13">
        <v>35311</v>
      </c>
      <c r="C25" s="13">
        <v>53362</v>
      </c>
      <c r="D25" s="13">
        <v>61433</v>
      </c>
      <c r="E25" s="13">
        <v>38203</v>
      </c>
      <c r="F25" s="13">
        <v>46515</v>
      </c>
      <c r="G25" s="13">
        <v>56348</v>
      </c>
      <c r="H25" s="13">
        <v>27863</v>
      </c>
      <c r="I25" s="13">
        <v>11340</v>
      </c>
      <c r="J25" s="13">
        <v>27300</v>
      </c>
      <c r="K25" s="11">
        <f t="shared" si="4"/>
        <v>357675</v>
      </c>
      <c r="L25" s="52"/>
    </row>
    <row r="26" spans="1:12" ht="17.25" customHeight="1">
      <c r="A26" s="12" t="s">
        <v>29</v>
      </c>
      <c r="B26" s="13">
        <v>19862</v>
      </c>
      <c r="C26" s="13">
        <v>30016</v>
      </c>
      <c r="D26" s="13">
        <v>34556</v>
      </c>
      <c r="E26" s="13">
        <v>21489</v>
      </c>
      <c r="F26" s="13">
        <v>26164</v>
      </c>
      <c r="G26" s="13">
        <v>31695</v>
      </c>
      <c r="H26" s="13">
        <v>15673</v>
      </c>
      <c r="I26" s="13">
        <v>6378</v>
      </c>
      <c r="J26" s="13">
        <v>15356</v>
      </c>
      <c r="K26" s="11">
        <f t="shared" si="4"/>
        <v>201189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6847</v>
      </c>
      <c r="I27" s="11">
        <v>0</v>
      </c>
      <c r="J27" s="11">
        <v>0</v>
      </c>
      <c r="K27" s="11">
        <f t="shared" si="4"/>
        <v>6847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2.8114869799999997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-0.00431302</v>
      </c>
      <c r="F32" s="62">
        <v>-0.00469431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11218.67</v>
      </c>
      <c r="I35" s="19">
        <v>0</v>
      </c>
      <c r="J35" s="19">
        <v>0</v>
      </c>
      <c r="K35" s="23">
        <f>SUM(B35:J35)</f>
        <v>11218.67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5944.92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38434.4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5944.92</v>
      </c>
      <c r="E43" s="65">
        <f t="shared" si="10"/>
        <v>3244.24</v>
      </c>
      <c r="F43" s="65">
        <f t="shared" si="10"/>
        <v>5191.64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38434.4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1389</v>
      </c>
      <c r="E44" s="67">
        <v>758</v>
      </c>
      <c r="F44" s="67">
        <v>1213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8980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1519237.72</v>
      </c>
      <c r="C47" s="22">
        <f aca="true" t="shared" si="11" ref="C47:H47">+C48+C56</f>
        <v>2169182.3000000003</v>
      </c>
      <c r="D47" s="22">
        <f t="shared" si="11"/>
        <v>2554254.73</v>
      </c>
      <c r="E47" s="22">
        <f t="shared" si="11"/>
        <v>1482629.71</v>
      </c>
      <c r="F47" s="22">
        <f t="shared" si="11"/>
        <v>1957158.65</v>
      </c>
      <c r="G47" s="22">
        <f t="shared" si="11"/>
        <v>2763618.5799999996</v>
      </c>
      <c r="H47" s="22">
        <f t="shared" si="11"/>
        <v>1468806.64</v>
      </c>
      <c r="I47" s="22">
        <f>+I48+I56</f>
        <v>514939.69999999995</v>
      </c>
      <c r="J47" s="22">
        <f>+J48+J56</f>
        <v>814613.9600000001</v>
      </c>
      <c r="K47" s="22">
        <f>SUM(B47:J47)</f>
        <v>15244441.99</v>
      </c>
    </row>
    <row r="48" spans="1:11" ht="17.25" customHeight="1">
      <c r="A48" s="16" t="s">
        <v>46</v>
      </c>
      <c r="B48" s="23">
        <f>SUM(B49:B55)</f>
        <v>1501858.39</v>
      </c>
      <c r="C48" s="23">
        <f aca="true" t="shared" si="12" ref="C48:H48">SUM(C49:C55)</f>
        <v>2147047.6100000003</v>
      </c>
      <c r="D48" s="23">
        <f t="shared" si="12"/>
        <v>2528978.04</v>
      </c>
      <c r="E48" s="23">
        <f t="shared" si="12"/>
        <v>1461731.23</v>
      </c>
      <c r="F48" s="23">
        <f t="shared" si="12"/>
        <v>1935286.8199999998</v>
      </c>
      <c r="G48" s="23">
        <f t="shared" si="12"/>
        <v>2735834.05</v>
      </c>
      <c r="H48" s="23">
        <f t="shared" si="12"/>
        <v>1450252.6099999999</v>
      </c>
      <c r="I48" s="23">
        <f>SUM(I49:I55)</f>
        <v>514939.69999999995</v>
      </c>
      <c r="J48" s="23">
        <f>SUM(J49:J55)</f>
        <v>801654.43</v>
      </c>
      <c r="K48" s="23">
        <f aca="true" t="shared" si="13" ref="K48:K56">SUM(B48:J48)</f>
        <v>15077582.879999999</v>
      </c>
    </row>
    <row r="49" spans="1:11" ht="17.25" customHeight="1">
      <c r="A49" s="34" t="s">
        <v>47</v>
      </c>
      <c r="B49" s="23">
        <f aca="true" t="shared" si="14" ref="B49:H49">ROUND(B30*B7,2)</f>
        <v>1500560.29</v>
      </c>
      <c r="C49" s="23">
        <f t="shared" si="14"/>
        <v>2140090.62</v>
      </c>
      <c r="D49" s="23">
        <f t="shared" si="14"/>
        <v>2526849.08</v>
      </c>
      <c r="E49" s="23">
        <f t="shared" si="14"/>
        <v>1460724.41</v>
      </c>
      <c r="F49" s="23">
        <f t="shared" si="14"/>
        <v>1933415.48</v>
      </c>
      <c r="G49" s="23">
        <f t="shared" si="14"/>
        <v>2733176.67</v>
      </c>
      <c r="H49" s="23">
        <f t="shared" si="14"/>
        <v>1437771.71</v>
      </c>
      <c r="I49" s="23">
        <f>ROUND(I30*I7,2)</f>
        <v>514662.16</v>
      </c>
      <c r="J49" s="23">
        <f>ROUND(J30*J7,2)</f>
        <v>799974.88</v>
      </c>
      <c r="K49" s="23">
        <f t="shared" si="13"/>
        <v>15047225.300000003</v>
      </c>
    </row>
    <row r="50" spans="1:11" ht="17.25" customHeight="1">
      <c r="A50" s="34" t="s">
        <v>48</v>
      </c>
      <c r="B50" s="19">
        <v>0</v>
      </c>
      <c r="C50" s="23">
        <f>ROUND(C31*C7,2)</f>
        <v>4757.02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4757.02</v>
      </c>
    </row>
    <row r="51" spans="1:11" ht="17.25" customHeight="1">
      <c r="A51" s="68" t="s">
        <v>110</v>
      </c>
      <c r="B51" s="69">
        <f>ROUND(B32*B7,2)</f>
        <v>-2793.58</v>
      </c>
      <c r="C51" s="69">
        <f>ROUND(C32*C7,2)</f>
        <v>-3573.75</v>
      </c>
      <c r="D51" s="69">
        <f aca="true" t="shared" si="15" ref="D51:J51">ROUND(D32*D7,2)</f>
        <v>-3815.96</v>
      </c>
      <c r="E51" s="69">
        <f t="shared" si="15"/>
        <v>-2237.42</v>
      </c>
      <c r="F51" s="69">
        <f t="shared" si="15"/>
        <v>-3320.3</v>
      </c>
      <c r="G51" s="69">
        <f t="shared" si="15"/>
        <v>-4533.02</v>
      </c>
      <c r="H51" s="69">
        <f t="shared" si="15"/>
        <v>-2452.81</v>
      </c>
      <c r="I51" s="69">
        <f t="shared" si="15"/>
        <v>-788.18</v>
      </c>
      <c r="J51" s="69">
        <f t="shared" si="15"/>
        <v>-537.49</v>
      </c>
      <c r="K51" s="69">
        <f>SUM(B51:J51)</f>
        <v>-24052.510000000006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11218.67</v>
      </c>
      <c r="I53" s="31">
        <f>+I35</f>
        <v>0</v>
      </c>
      <c r="J53" s="31">
        <f>+J35</f>
        <v>0</v>
      </c>
      <c r="K53" s="23">
        <f t="shared" si="13"/>
        <v>11218.67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5944.92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38434.4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-241821.86</v>
      </c>
      <c r="C60" s="35">
        <f t="shared" si="16"/>
        <v>-229797.92</v>
      </c>
      <c r="D60" s="35">
        <f t="shared" si="16"/>
        <v>-230742.28999999998</v>
      </c>
      <c r="E60" s="35">
        <f t="shared" si="16"/>
        <v>-291488.20999999996</v>
      </c>
      <c r="F60" s="35">
        <f t="shared" si="16"/>
        <v>-262807.89</v>
      </c>
      <c r="G60" s="35">
        <f t="shared" si="16"/>
        <v>-296973.57999999996</v>
      </c>
      <c r="H60" s="35">
        <f t="shared" si="16"/>
        <v>-189347.68</v>
      </c>
      <c r="I60" s="35">
        <f t="shared" si="16"/>
        <v>-74255.65</v>
      </c>
      <c r="J60" s="35">
        <f t="shared" si="16"/>
        <v>-85935.65</v>
      </c>
      <c r="K60" s="35">
        <f>SUM(B60:J60)</f>
        <v>-1903170.7299999997</v>
      </c>
    </row>
    <row r="61" spans="1:11" ht="18.75" customHeight="1">
      <c r="A61" s="16" t="s">
        <v>78</v>
      </c>
      <c r="B61" s="35">
        <f aca="true" t="shared" si="17" ref="B61:J61">B62+B63+B64+B65+B66+B67</f>
        <v>-228123</v>
      </c>
      <c r="C61" s="35">
        <f t="shared" si="17"/>
        <v>-209809.57</v>
      </c>
      <c r="D61" s="35">
        <f t="shared" si="17"/>
        <v>-211174.36</v>
      </c>
      <c r="E61" s="35">
        <f t="shared" si="17"/>
        <v>-266063.20999999996</v>
      </c>
      <c r="F61" s="35">
        <f t="shared" si="17"/>
        <v>-244380.99</v>
      </c>
      <c r="G61" s="35">
        <f t="shared" si="17"/>
        <v>-269814.58999999997</v>
      </c>
      <c r="H61" s="35">
        <f t="shared" si="17"/>
        <v>-176049.5</v>
      </c>
      <c r="I61" s="35">
        <f t="shared" si="17"/>
        <v>-31111.5</v>
      </c>
      <c r="J61" s="35">
        <f t="shared" si="17"/>
        <v>-61722.5</v>
      </c>
      <c r="K61" s="35">
        <f aca="true" t="shared" si="18" ref="K61:K94">SUM(B61:J61)</f>
        <v>-1698249.2199999997</v>
      </c>
    </row>
    <row r="62" spans="1:11" ht="18.75" customHeight="1">
      <c r="A62" s="12" t="s">
        <v>79</v>
      </c>
      <c r="B62" s="35">
        <f>-ROUND(B9*$D$3,2)</f>
        <v>-144214</v>
      </c>
      <c r="C62" s="35">
        <f aca="true" t="shared" si="19" ref="C62:J62">-ROUND(C9*$D$3,2)</f>
        <v>-198873.5</v>
      </c>
      <c r="D62" s="35">
        <f t="shared" si="19"/>
        <v>-175997.5</v>
      </c>
      <c r="E62" s="35">
        <f t="shared" si="19"/>
        <v>-131985</v>
      </c>
      <c r="F62" s="35">
        <f t="shared" si="19"/>
        <v>-152390</v>
      </c>
      <c r="G62" s="35">
        <f t="shared" si="19"/>
        <v>-189868</v>
      </c>
      <c r="H62" s="35">
        <f t="shared" si="19"/>
        <v>-176036</v>
      </c>
      <c r="I62" s="35">
        <f t="shared" si="19"/>
        <v>-31174.5</v>
      </c>
      <c r="J62" s="35">
        <f t="shared" si="19"/>
        <v>-61722.5</v>
      </c>
      <c r="K62" s="35">
        <f t="shared" si="18"/>
        <v>-1262261</v>
      </c>
    </row>
    <row r="63" spans="1:11" ht="18.75" customHeight="1">
      <c r="A63" s="12" t="s">
        <v>55</v>
      </c>
      <c r="B63" s="35">
        <v>119</v>
      </c>
      <c r="C63" s="35">
        <v>1032.5</v>
      </c>
      <c r="D63" s="35">
        <v>192.5</v>
      </c>
      <c r="E63" s="19">
        <v>0</v>
      </c>
      <c r="F63" s="35">
        <v>511</v>
      </c>
      <c r="G63" s="35">
        <v>588</v>
      </c>
      <c r="H63" s="35">
        <v>31.5</v>
      </c>
      <c r="I63" s="35">
        <v>63</v>
      </c>
      <c r="J63" s="19">
        <v>0</v>
      </c>
      <c r="K63" s="35">
        <f t="shared" si="18"/>
        <v>2537.5</v>
      </c>
    </row>
    <row r="64" spans="1:11" ht="18.75" customHeight="1">
      <c r="A64" s="12" t="s">
        <v>104</v>
      </c>
      <c r="B64" s="35">
        <v>-875</v>
      </c>
      <c r="C64" s="35">
        <v>-371</v>
      </c>
      <c r="D64" s="35">
        <v>-336</v>
      </c>
      <c r="E64" s="35">
        <v>-1298.5</v>
      </c>
      <c r="F64" s="35">
        <v>-539</v>
      </c>
      <c r="G64" s="35">
        <v>-423.5</v>
      </c>
      <c r="H64" s="35">
        <v>-7</v>
      </c>
      <c r="I64" s="19">
        <v>0</v>
      </c>
      <c r="J64" s="19">
        <v>0</v>
      </c>
      <c r="K64" s="35">
        <f t="shared" si="18"/>
        <v>-3850</v>
      </c>
    </row>
    <row r="65" spans="1:11" ht="18.75" customHeight="1">
      <c r="A65" s="12" t="s">
        <v>111</v>
      </c>
      <c r="B65" s="35">
        <v>-1057</v>
      </c>
      <c r="C65" s="35">
        <v>-458.5</v>
      </c>
      <c r="D65" s="35">
        <v>-483</v>
      </c>
      <c r="E65" s="35">
        <v>-1004.5</v>
      </c>
      <c r="F65" s="35">
        <v>-220.5</v>
      </c>
      <c r="G65" s="35">
        <v>-294</v>
      </c>
      <c r="H65" s="19">
        <v>0</v>
      </c>
      <c r="I65" s="19">
        <v>0</v>
      </c>
      <c r="J65" s="19">
        <v>0</v>
      </c>
      <c r="K65" s="35">
        <f t="shared" si="18"/>
        <v>-3517.5</v>
      </c>
    </row>
    <row r="66" spans="1:11" ht="18.75" customHeight="1">
      <c r="A66" s="12" t="s">
        <v>56</v>
      </c>
      <c r="B66" s="47">
        <v>-82096</v>
      </c>
      <c r="C66" s="47">
        <v>-11139.07</v>
      </c>
      <c r="D66" s="47">
        <v>-34550.36</v>
      </c>
      <c r="E66" s="47">
        <v>-131730.21</v>
      </c>
      <c r="F66" s="47">
        <v>-91742.49</v>
      </c>
      <c r="G66" s="47">
        <v>-79817.09</v>
      </c>
      <c r="H66" s="35">
        <v>-38</v>
      </c>
      <c r="I66" s="19">
        <v>0</v>
      </c>
      <c r="J66" s="19">
        <v>0</v>
      </c>
      <c r="K66" s="35">
        <f t="shared" si="18"/>
        <v>-431113.22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-13698.86</v>
      </c>
      <c r="C68" s="35">
        <f t="shared" si="20"/>
        <v>-19988.350000000002</v>
      </c>
      <c r="D68" s="35">
        <f t="shared" si="20"/>
        <v>-19567.93</v>
      </c>
      <c r="E68" s="35">
        <f t="shared" si="20"/>
        <v>-25425</v>
      </c>
      <c r="F68" s="35">
        <f t="shared" si="20"/>
        <v>-18426.9</v>
      </c>
      <c r="G68" s="35">
        <f t="shared" si="20"/>
        <v>-27158.99</v>
      </c>
      <c r="H68" s="35">
        <f t="shared" si="20"/>
        <v>-13298.18</v>
      </c>
      <c r="I68" s="35">
        <f t="shared" si="20"/>
        <v>-43144.15</v>
      </c>
      <c r="J68" s="35">
        <f t="shared" si="20"/>
        <v>-24213.15</v>
      </c>
      <c r="K68" s="35">
        <f t="shared" si="18"/>
        <v>-204921.51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-158.36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-928.76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-12305.83</v>
      </c>
      <c r="F92" s="19">
        <v>0</v>
      </c>
      <c r="G92" s="19">
        <v>0</v>
      </c>
      <c r="H92" s="19">
        <v>0</v>
      </c>
      <c r="I92" s="48">
        <v>-6488.24</v>
      </c>
      <c r="J92" s="48">
        <v>-14581.59</v>
      </c>
      <c r="K92" s="48">
        <f t="shared" si="18"/>
        <v>-33375.66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1277415.8599999999</v>
      </c>
      <c r="C97" s="24">
        <f t="shared" si="21"/>
        <v>1939384.3800000001</v>
      </c>
      <c r="D97" s="24">
        <f t="shared" si="21"/>
        <v>2323512.44</v>
      </c>
      <c r="E97" s="24">
        <f t="shared" si="21"/>
        <v>1191141.5</v>
      </c>
      <c r="F97" s="24">
        <f t="shared" si="21"/>
        <v>1694350.76</v>
      </c>
      <c r="G97" s="24">
        <f t="shared" si="21"/>
        <v>2466644.9999999995</v>
      </c>
      <c r="H97" s="24">
        <f t="shared" si="21"/>
        <v>1279458.96</v>
      </c>
      <c r="I97" s="24">
        <f>+I98+I99</f>
        <v>440684.04999999993</v>
      </c>
      <c r="J97" s="24">
        <f>+J98+J99</f>
        <v>728678.31</v>
      </c>
      <c r="K97" s="48">
        <f>SUM(B97:J97)</f>
        <v>13341271.26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1260036.5299999998</v>
      </c>
      <c r="C98" s="24">
        <f t="shared" si="22"/>
        <v>1917249.6900000002</v>
      </c>
      <c r="D98" s="24">
        <f t="shared" si="22"/>
        <v>2298235.75</v>
      </c>
      <c r="E98" s="24">
        <f t="shared" si="22"/>
        <v>1170243.02</v>
      </c>
      <c r="F98" s="24">
        <f t="shared" si="22"/>
        <v>1672478.93</v>
      </c>
      <c r="G98" s="24">
        <f t="shared" si="22"/>
        <v>2438860.4699999997</v>
      </c>
      <c r="H98" s="24">
        <f t="shared" si="22"/>
        <v>1260904.93</v>
      </c>
      <c r="I98" s="24">
        <f t="shared" si="22"/>
        <v>440684.04999999993</v>
      </c>
      <c r="J98" s="24">
        <f t="shared" si="22"/>
        <v>715718.78</v>
      </c>
      <c r="K98" s="48">
        <f>SUM(B98:J98)</f>
        <v>13174412.15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13341271.23</v>
      </c>
      <c r="L105" s="54"/>
    </row>
    <row r="106" spans="1:11" ht="18.75" customHeight="1">
      <c r="A106" s="26" t="s">
        <v>74</v>
      </c>
      <c r="B106" s="27">
        <v>162544.71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162544.71</v>
      </c>
    </row>
    <row r="107" spans="1:11" ht="18.75" customHeight="1">
      <c r="A107" s="26" t="s">
        <v>75</v>
      </c>
      <c r="B107" s="27">
        <v>1114871.14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1114871.14</v>
      </c>
    </row>
    <row r="108" spans="1:11" ht="18.75" customHeight="1">
      <c r="A108" s="26" t="s">
        <v>76</v>
      </c>
      <c r="B108" s="40">
        <v>0</v>
      </c>
      <c r="C108" s="27">
        <f>+C97</f>
        <v>1939384.3800000001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1939384.3800000001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2323512.44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2323512.44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1191141.5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1191141.5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328255.53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328255.53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617855.64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617855.64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748239.59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748239.59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721805.19</v>
      </c>
      <c r="H114" s="40">
        <v>0</v>
      </c>
      <c r="I114" s="40">
        <v>0</v>
      </c>
      <c r="J114" s="40">
        <v>0</v>
      </c>
      <c r="K114" s="41">
        <f t="shared" si="24"/>
        <v>721805.19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57357.43</v>
      </c>
      <c r="H115" s="40">
        <v>0</v>
      </c>
      <c r="I115" s="40">
        <v>0</v>
      </c>
      <c r="J115" s="40">
        <v>0</v>
      </c>
      <c r="K115" s="41">
        <f t="shared" si="24"/>
        <v>57357.43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394015.6</v>
      </c>
      <c r="H116" s="40">
        <v>0</v>
      </c>
      <c r="I116" s="40">
        <v>0</v>
      </c>
      <c r="J116" s="40">
        <v>0</v>
      </c>
      <c r="K116" s="41">
        <f t="shared" si="24"/>
        <v>394015.6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364254.07</v>
      </c>
      <c r="H117" s="40">
        <v>0</v>
      </c>
      <c r="I117" s="40">
        <v>0</v>
      </c>
      <c r="J117" s="40">
        <v>0</v>
      </c>
      <c r="K117" s="41">
        <f t="shared" si="24"/>
        <v>364254.07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929212.69</v>
      </c>
      <c r="H118" s="40">
        <v>0</v>
      </c>
      <c r="I118" s="40">
        <v>0</v>
      </c>
      <c r="J118" s="40">
        <v>0</v>
      </c>
      <c r="K118" s="41">
        <f t="shared" si="24"/>
        <v>929212.69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465394.96</v>
      </c>
      <c r="I119" s="40">
        <v>0</v>
      </c>
      <c r="J119" s="40">
        <v>0</v>
      </c>
      <c r="K119" s="41">
        <f t="shared" si="24"/>
        <v>465394.96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814064</v>
      </c>
      <c r="I120" s="40">
        <v>0</v>
      </c>
      <c r="J120" s="40">
        <v>0</v>
      </c>
      <c r="K120" s="41">
        <f t="shared" si="24"/>
        <v>814064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440684.05</v>
      </c>
      <c r="J121" s="40">
        <v>0</v>
      </c>
      <c r="K121" s="41">
        <f t="shared" si="24"/>
        <v>440684.05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728678.31</v>
      </c>
      <c r="K122" s="44">
        <f t="shared" si="24"/>
        <v>728678.31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2015-07-08T18:26:35Z</dcterms:modified>
  <cp:category/>
  <cp:version/>
  <cp:contentType/>
  <cp:contentStatus/>
</cp:coreProperties>
</file>