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<sst xmlns="http://schemas.openxmlformats.org/spreadsheetml/2006/main" count="130" uniqueCount="130">
  <si>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</si>
  <si>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</si>
  <si>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</si>
  <si>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</si>
  <si>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</si>
  <si>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</si>
  <si>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</si>
  <si>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</si>
  <si>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</si>
  <si>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</si>
  <si>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</si>
  <si>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</si>
  <si>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</si>
  <si>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</si>
  <si>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</si>
  <si>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</si>
  <si>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</si>
  <si>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</si>
  <si>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</si>
  <si>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</si>
  <si>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</si>
  <si>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</si>
  <si>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</si>
  <si>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</si>
  <si>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</si>
  <si>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</si>
  <si>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</si>
  <si>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</si>
  <si>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</si>
  <si>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</si>
  <si>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</si>
  <si>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</si>
  <si>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</si>
  <si>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</si>
  <si>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</si>
  <si>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</si>
  <si>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</si>
  <si>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</si>
  <si>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</si>
  <si>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</si>
  <si>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</si>
  <si>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</si>
  <si>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</si>
  <si>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</si>
  <si>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</si>
  <si>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</si>
  <si>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</si>
  <si>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</si>
  <si>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</si>
  <si>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</si>
  <si>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</si>
  <si>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</si>
  <si>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</si>
  <si>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</si>
  <si>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</si>
  <si>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</si>
  <si>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</si>
  <si>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</si>
  <si>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</si>
  <si>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</si>
  <si>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</si>
  <si>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</si>
  <si>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</si>
  <si>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</si>
  <si>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</si>
  <si>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</si>
  <si>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</si>
  <si>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</si>
  <si>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</si>
  <si>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</si>
  <si>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</si>
  <si>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</si>
  <si>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</si>
  <si>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</si>
  <si>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</si>
  <si>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</si>
  <si>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</si>
  <si>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</si>
  <si>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</si>
  <si>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</si>
  <si>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</si>
  <si>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</si>
  <si>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</si>
  <si>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</si>
  <si>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</si>
  <si>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</si>
  <si>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</si>
  <si>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</si>
  <si>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</si>
  <si>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</si>
  <si>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</si>
  <si>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</si>
  <si>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</si>
  <si>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</si>
  <si>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</si>
  <si>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</si>
  <si>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</si>
  <si>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</si>
  <si>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</si>
  <si>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</si>
  <si>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</si>
  <si>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</si>
  <si>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</si>
  <si>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</si>
  <si>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</si>
  <si>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</si>
  <si>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</si>
  <si>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</si>
  <si>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</si>
  <si>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</si>
  <si>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</si>
  <si>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</si>
  <si>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</si>
  <si>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</si>
  <si>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</si>
  <si>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</si>
  <si>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</si>
  <si>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</si>
  <si>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</si>
  <si>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</si>
  <si>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</si>
  <si>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</si>
  <si>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</si>
  <si>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10/07/15 - VENCIMENTO 17/07/15</t>
  </si>
  <si>
    <t>6.3. Revisão de Remuneração pelo Transporte Coletivo  ¹</t>
  </si>
  <si>
    <t>Notas:</t>
  </si>
  <si>
    <t xml:space="preserve">    (1)   - Ajuste dos valores da energia para tração de abril/15. (trólebus da Ambiental).</t>
  </si>
  <si>
    <t xml:space="preserve">    (2)   - Frota operacional de dezembro/14 e horas extras de março/15.</t>
  </si>
  <si>
    <t xml:space="preserve">    (1)   - Reajuste da tarifa de remuneração (Express).</t>
  </si>
  <si>
    <t>6.4. Revisão de Remuneração pelo Serviço Atende  ²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</si>
</sst>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0" borderId="0" xfId="53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7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123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96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8" t="s">
        <v>95</v>
      </c>
      <c r="J5" s="78" t="s">
        <v>94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486940</v>
      </c>
      <c r="C7" s="9">
        <f t="shared" si="0"/>
        <v>603561</v>
      </c>
      <c r="D7" s="9">
        <f t="shared" si="0"/>
        <v>681657</v>
      </c>
      <c r="E7" s="9">
        <f t="shared" si="0"/>
        <v>422084</v>
      </c>
      <c r="F7" s="9">
        <f t="shared" si="0"/>
        <v>594727</v>
      </c>
      <c r="G7" s="9">
        <f t="shared" si="0"/>
        <v>976638</v>
      </c>
      <c r="H7" s="9">
        <f t="shared" si="0"/>
        <v>405352</v>
      </c>
      <c r="I7" s="9">
        <f t="shared" si="0"/>
        <v>94654</v>
      </c>
      <c r="J7" s="9">
        <f t="shared" si="0"/>
        <v>264996</v>
      </c>
      <c r="K7" s="9">
        <f t="shared" si="0"/>
        <v>4530609</v>
      </c>
      <c r="L7" s="51"/>
    </row>
    <row r="8" spans="1:11" ht="17.25" customHeight="1">
      <c r="A8" s="10" t="s">
        <v>102</v>
      </c>
      <c r="B8" s="11">
        <f>B9+B12+B16</f>
        <v>279970</v>
      </c>
      <c r="C8" s="11">
        <f aca="true" t="shared" si="1" ref="C8:J8">C9+C12+C16</f>
        <v>360477</v>
      </c>
      <c r="D8" s="11">
        <f t="shared" si="1"/>
        <v>384131</v>
      </c>
      <c r="E8" s="11">
        <f t="shared" si="1"/>
        <v>248126</v>
      </c>
      <c r="F8" s="11">
        <f t="shared" si="1"/>
        <v>329547</v>
      </c>
      <c r="G8" s="11">
        <f t="shared" si="1"/>
        <v>531623</v>
      </c>
      <c r="H8" s="11">
        <f t="shared" si="1"/>
        <v>248724</v>
      </c>
      <c r="I8" s="11">
        <f t="shared" si="1"/>
        <v>49730</v>
      </c>
      <c r="J8" s="11">
        <f t="shared" si="1"/>
        <v>150051</v>
      </c>
      <c r="K8" s="11">
        <f>SUM(B8:J8)</f>
        <v>2582379</v>
      </c>
    </row>
    <row r="9" spans="1:11" ht="17.25" customHeight="1">
      <c r="A9" s="15" t="s">
        <v>17</v>
      </c>
      <c r="B9" s="13">
        <f>+B10+B11</f>
        <v>39263</v>
      </c>
      <c r="C9" s="13">
        <f aca="true" t="shared" si="2" ref="C9:J9">+C10+C11</f>
        <v>55817</v>
      </c>
      <c r="D9" s="13">
        <f t="shared" si="2"/>
        <v>53418</v>
      </c>
      <c r="E9" s="13">
        <f t="shared" si="2"/>
        <v>36194</v>
      </c>
      <c r="F9" s="13">
        <f t="shared" si="2"/>
        <v>40877</v>
      </c>
      <c r="G9" s="13">
        <f t="shared" si="2"/>
        <v>48728</v>
      </c>
      <c r="H9" s="13">
        <f t="shared" si="2"/>
        <v>42228</v>
      </c>
      <c r="I9" s="13">
        <f t="shared" si="2"/>
        <v>8870</v>
      </c>
      <c r="J9" s="13">
        <f t="shared" si="2"/>
        <v>19060</v>
      </c>
      <c r="K9" s="11">
        <f>SUM(B9:J9)</f>
        <v>344455</v>
      </c>
    </row>
    <row r="10" spans="1:11" ht="17.25" customHeight="1">
      <c r="A10" s="29" t="s">
        <v>18</v>
      </c>
      <c r="B10" s="13">
        <v>39263</v>
      </c>
      <c r="C10" s="13">
        <v>55817</v>
      </c>
      <c r="D10" s="13">
        <v>53418</v>
      </c>
      <c r="E10" s="13">
        <v>36194</v>
      </c>
      <c r="F10" s="13">
        <v>40877</v>
      </c>
      <c r="G10" s="13">
        <v>48728</v>
      </c>
      <c r="H10" s="13">
        <v>42228</v>
      </c>
      <c r="I10" s="13">
        <v>8870</v>
      </c>
      <c r="J10" s="13">
        <v>19060</v>
      </c>
      <c r="K10" s="11">
        <f>SUM(B10:J10)</f>
        <v>344455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209768</v>
      </c>
      <c r="C12" s="17">
        <f t="shared" si="3"/>
        <v>267882</v>
      </c>
      <c r="D12" s="17">
        <f t="shared" si="3"/>
        <v>291960</v>
      </c>
      <c r="E12" s="17">
        <f t="shared" si="3"/>
        <v>188269</v>
      </c>
      <c r="F12" s="17">
        <f t="shared" si="3"/>
        <v>253943</v>
      </c>
      <c r="G12" s="17">
        <f t="shared" si="3"/>
        <v>426797</v>
      </c>
      <c r="H12" s="17">
        <f t="shared" si="3"/>
        <v>185497</v>
      </c>
      <c r="I12" s="17">
        <f t="shared" si="3"/>
        <v>35681</v>
      </c>
      <c r="J12" s="17">
        <f t="shared" si="3"/>
        <v>114805</v>
      </c>
      <c r="K12" s="11">
        <f aca="true" t="shared" si="4" ref="K12:K27">SUM(B12:J12)</f>
        <v>1974602</v>
      </c>
    </row>
    <row r="13" spans="1:13" ht="17.25" customHeight="1">
      <c r="A13" s="14" t="s">
        <v>20</v>
      </c>
      <c r="B13" s="13">
        <v>101226</v>
      </c>
      <c r="C13" s="13">
        <v>138600</v>
      </c>
      <c r="D13" s="13">
        <v>154980</v>
      </c>
      <c r="E13" s="13">
        <v>97697</v>
      </c>
      <c r="F13" s="13">
        <v>130589</v>
      </c>
      <c r="G13" s="13">
        <v>206395</v>
      </c>
      <c r="H13" s="13">
        <v>89919</v>
      </c>
      <c r="I13" s="13">
        <v>20366</v>
      </c>
      <c r="J13" s="13">
        <v>60598</v>
      </c>
      <c r="K13" s="11">
        <f t="shared" si="4"/>
        <v>1000370</v>
      </c>
      <c r="L13" s="51"/>
      <c r="M13" s="52"/>
    </row>
    <row r="14" spans="1:12" ht="17.25" customHeight="1">
      <c r="A14" s="14" t="s">
        <v>21</v>
      </c>
      <c r="B14" s="13">
        <v>102140</v>
      </c>
      <c r="C14" s="13">
        <v>120797</v>
      </c>
      <c r="D14" s="13">
        <v>128233</v>
      </c>
      <c r="E14" s="13">
        <v>84869</v>
      </c>
      <c r="F14" s="13">
        <v>116786</v>
      </c>
      <c r="G14" s="13">
        <v>210788</v>
      </c>
      <c r="H14" s="13">
        <v>89151</v>
      </c>
      <c r="I14" s="13">
        <v>14086</v>
      </c>
      <c r="J14" s="13">
        <v>51237</v>
      </c>
      <c r="K14" s="11">
        <f t="shared" si="4"/>
        <v>918087</v>
      </c>
      <c r="L14" s="51"/>
    </row>
    <row r="15" spans="1:11" ht="17.25" customHeight="1">
      <c r="A15" s="14" t="s">
        <v>22</v>
      </c>
      <c r="B15" s="13">
        <v>6402</v>
      </c>
      <c r="C15" s="13">
        <v>8485</v>
      </c>
      <c r="D15" s="13">
        <v>8747</v>
      </c>
      <c r="E15" s="13">
        <v>5703</v>
      </c>
      <c r="F15" s="13">
        <v>6568</v>
      </c>
      <c r="G15" s="13">
        <v>9614</v>
      </c>
      <c r="H15" s="13">
        <v>6427</v>
      </c>
      <c r="I15" s="13">
        <v>1229</v>
      </c>
      <c r="J15" s="13">
        <v>2970</v>
      </c>
      <c r="K15" s="11">
        <f t="shared" si="4"/>
        <v>56145</v>
      </c>
    </row>
    <row r="16" spans="1:11" ht="17.25" customHeight="1">
      <c r="A16" s="15" t="s">
        <v>98</v>
      </c>
      <c r="B16" s="13">
        <f>B17+B18+B19</f>
        <v>30939</v>
      </c>
      <c r="C16" s="13">
        <f aca="true" t="shared" si="5" ref="C16:J16">C17+C18+C19</f>
        <v>36778</v>
      </c>
      <c r="D16" s="13">
        <f t="shared" si="5"/>
        <v>38753</v>
      </c>
      <c r="E16" s="13">
        <f t="shared" si="5"/>
        <v>23663</v>
      </c>
      <c r="F16" s="13">
        <f t="shared" si="5"/>
        <v>34727</v>
      </c>
      <c r="G16" s="13">
        <f t="shared" si="5"/>
        <v>56098</v>
      </c>
      <c r="H16" s="13">
        <f t="shared" si="5"/>
        <v>20999</v>
      </c>
      <c r="I16" s="13">
        <f t="shared" si="5"/>
        <v>5179</v>
      </c>
      <c r="J16" s="13">
        <f t="shared" si="5"/>
        <v>16186</v>
      </c>
      <c r="K16" s="11">
        <f t="shared" si="4"/>
        <v>263322</v>
      </c>
    </row>
    <row r="17" spans="1:11" ht="17.25" customHeight="1">
      <c r="A17" s="14" t="s">
        <v>99</v>
      </c>
      <c r="B17" s="13">
        <v>9020</v>
      </c>
      <c r="C17" s="13">
        <v>11919</v>
      </c>
      <c r="D17" s="13">
        <v>11879</v>
      </c>
      <c r="E17" s="13">
        <v>8196</v>
      </c>
      <c r="F17" s="13">
        <v>12063</v>
      </c>
      <c r="G17" s="13">
        <v>19841</v>
      </c>
      <c r="H17" s="13">
        <v>7715</v>
      </c>
      <c r="I17" s="13">
        <v>1891</v>
      </c>
      <c r="J17" s="13">
        <v>4557</v>
      </c>
      <c r="K17" s="11">
        <f t="shared" si="4"/>
        <v>87081</v>
      </c>
    </row>
    <row r="18" spans="1:11" ht="17.25" customHeight="1">
      <c r="A18" s="14" t="s">
        <v>100</v>
      </c>
      <c r="B18" s="13">
        <v>2354</v>
      </c>
      <c r="C18" s="13">
        <v>2233</v>
      </c>
      <c r="D18" s="13">
        <v>3335</v>
      </c>
      <c r="E18" s="13">
        <v>2196</v>
      </c>
      <c r="F18" s="13">
        <v>3028</v>
      </c>
      <c r="G18" s="13">
        <v>6012</v>
      </c>
      <c r="H18" s="13">
        <v>1764</v>
      </c>
      <c r="I18" s="13">
        <v>423</v>
      </c>
      <c r="J18" s="13">
        <v>1481</v>
      </c>
      <c r="K18" s="11">
        <f t="shared" si="4"/>
        <v>22826</v>
      </c>
    </row>
    <row r="19" spans="1:11" ht="17.25" customHeight="1">
      <c r="A19" s="14" t="s">
        <v>101</v>
      </c>
      <c r="B19" s="13">
        <v>19565</v>
      </c>
      <c r="C19" s="13">
        <v>22626</v>
      </c>
      <c r="D19" s="13">
        <v>23539</v>
      </c>
      <c r="E19" s="13">
        <v>13271</v>
      </c>
      <c r="F19" s="13">
        <v>19636</v>
      </c>
      <c r="G19" s="13">
        <v>30245</v>
      </c>
      <c r="H19" s="13">
        <v>11520</v>
      </c>
      <c r="I19" s="13">
        <v>2865</v>
      </c>
      <c r="J19" s="13">
        <v>10148</v>
      </c>
      <c r="K19" s="11">
        <f t="shared" si="4"/>
        <v>153415</v>
      </c>
    </row>
    <row r="20" spans="1:11" ht="17.25" customHeight="1">
      <c r="A20" s="16" t="s">
        <v>23</v>
      </c>
      <c r="B20" s="11">
        <f>+B21+B22+B23</f>
        <v>157613</v>
      </c>
      <c r="C20" s="11">
        <f aca="true" t="shared" si="6" ref="C20:J20">+C21+C22+C23</f>
        <v>170802</v>
      </c>
      <c r="D20" s="11">
        <f t="shared" si="6"/>
        <v>207328</v>
      </c>
      <c r="E20" s="11">
        <f t="shared" si="6"/>
        <v>123282</v>
      </c>
      <c r="F20" s="11">
        <f t="shared" si="6"/>
        <v>202457</v>
      </c>
      <c r="G20" s="11">
        <f t="shared" si="6"/>
        <v>370036</v>
      </c>
      <c r="H20" s="11">
        <f t="shared" si="6"/>
        <v>118900</v>
      </c>
      <c r="I20" s="11">
        <f t="shared" si="6"/>
        <v>29450</v>
      </c>
      <c r="J20" s="11">
        <f t="shared" si="6"/>
        <v>75365</v>
      </c>
      <c r="K20" s="11">
        <f t="shared" si="4"/>
        <v>1455233</v>
      </c>
    </row>
    <row r="21" spans="1:12" ht="17.25" customHeight="1">
      <c r="A21" s="12" t="s">
        <v>24</v>
      </c>
      <c r="B21" s="13">
        <v>83809</v>
      </c>
      <c r="C21" s="13">
        <v>99976</v>
      </c>
      <c r="D21" s="13">
        <v>122802</v>
      </c>
      <c r="E21" s="13">
        <v>71559</v>
      </c>
      <c r="F21" s="13">
        <v>115740</v>
      </c>
      <c r="G21" s="13">
        <v>194121</v>
      </c>
      <c r="H21" s="13">
        <v>66747</v>
      </c>
      <c r="I21" s="13">
        <v>18427</v>
      </c>
      <c r="J21" s="13">
        <v>43926</v>
      </c>
      <c r="K21" s="11">
        <f t="shared" si="4"/>
        <v>817107</v>
      </c>
      <c r="L21" s="51"/>
    </row>
    <row r="22" spans="1:12" ht="17.25" customHeight="1">
      <c r="A22" s="12" t="s">
        <v>25</v>
      </c>
      <c r="B22" s="13">
        <v>69967</v>
      </c>
      <c r="C22" s="13">
        <v>66549</v>
      </c>
      <c r="D22" s="13">
        <v>79406</v>
      </c>
      <c r="E22" s="13">
        <v>48979</v>
      </c>
      <c r="F22" s="13">
        <v>82718</v>
      </c>
      <c r="G22" s="13">
        <v>169081</v>
      </c>
      <c r="H22" s="13">
        <v>49134</v>
      </c>
      <c r="I22" s="13">
        <v>10300</v>
      </c>
      <c r="J22" s="13">
        <v>29759</v>
      </c>
      <c r="K22" s="11">
        <f t="shared" si="4"/>
        <v>605893</v>
      </c>
      <c r="L22" s="51"/>
    </row>
    <row r="23" spans="1:11" ht="17.25" customHeight="1">
      <c r="A23" s="12" t="s">
        <v>26</v>
      </c>
      <c r="B23" s="13">
        <v>3837</v>
      </c>
      <c r="C23" s="13">
        <v>4277</v>
      </c>
      <c r="D23" s="13">
        <v>5120</v>
      </c>
      <c r="E23" s="13">
        <v>2744</v>
      </c>
      <c r="F23" s="13">
        <v>3999</v>
      </c>
      <c r="G23" s="13">
        <v>6834</v>
      </c>
      <c r="H23" s="13">
        <v>3019</v>
      </c>
      <c r="I23" s="13">
        <v>723</v>
      </c>
      <c r="J23" s="13">
        <v>1680</v>
      </c>
      <c r="K23" s="11">
        <f t="shared" si="4"/>
        <v>32233</v>
      </c>
    </row>
    <row r="24" spans="1:11" ht="17.25" customHeight="1">
      <c r="A24" s="16" t="s">
        <v>27</v>
      </c>
      <c r="B24" s="13">
        <v>49357</v>
      </c>
      <c r="C24" s="13">
        <v>72282</v>
      </c>
      <c r="D24" s="13">
        <v>90198</v>
      </c>
      <c r="E24" s="13">
        <v>50676</v>
      </c>
      <c r="F24" s="13">
        <v>62723</v>
      </c>
      <c r="G24" s="13">
        <v>74979</v>
      </c>
      <c r="H24" s="13">
        <v>35642</v>
      </c>
      <c r="I24" s="13">
        <v>15474</v>
      </c>
      <c r="J24" s="13">
        <v>39580</v>
      </c>
      <c r="K24" s="11">
        <f t="shared" si="4"/>
        <v>490911</v>
      </c>
    </row>
    <row r="25" spans="1:12" ht="17.25" customHeight="1">
      <c r="A25" s="12" t="s">
        <v>28</v>
      </c>
      <c r="B25" s="13">
        <v>31588</v>
      </c>
      <c r="C25" s="13">
        <v>46260</v>
      </c>
      <c r="D25" s="13">
        <v>57727</v>
      </c>
      <c r="E25" s="13">
        <v>32433</v>
      </c>
      <c r="F25" s="13">
        <v>40143</v>
      </c>
      <c r="G25" s="13">
        <v>47987</v>
      </c>
      <c r="H25" s="13">
        <v>22811</v>
      </c>
      <c r="I25" s="13">
        <v>9903</v>
      </c>
      <c r="J25" s="13">
        <v>25331</v>
      </c>
      <c r="K25" s="11">
        <f t="shared" si="4"/>
        <v>314183</v>
      </c>
      <c r="L25" s="51"/>
    </row>
    <row r="26" spans="1:12" ht="17.25" customHeight="1">
      <c r="A26" s="12" t="s">
        <v>29</v>
      </c>
      <c r="B26" s="13">
        <v>17769</v>
      </c>
      <c r="C26" s="13">
        <v>26022</v>
      </c>
      <c r="D26" s="13">
        <v>32471</v>
      </c>
      <c r="E26" s="13">
        <v>18243</v>
      </c>
      <c r="F26" s="13">
        <v>22580</v>
      </c>
      <c r="G26" s="13">
        <v>26992</v>
      </c>
      <c r="H26" s="13">
        <v>12831</v>
      </c>
      <c r="I26" s="13">
        <v>5571</v>
      </c>
      <c r="J26" s="13">
        <v>14249</v>
      </c>
      <c r="K26" s="11">
        <f t="shared" si="4"/>
        <v>176728</v>
      </c>
      <c r="L26" s="51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2086</v>
      </c>
      <c r="I27" s="11">
        <v>0</v>
      </c>
      <c r="J27" s="11">
        <v>0</v>
      </c>
      <c r="K27" s="11">
        <f t="shared" si="4"/>
        <v>2086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8">
        <f>SUM(B30:B33)</f>
        <v>2.5735</v>
      </c>
      <c r="C29" s="58">
        <f aca="true" t="shared" si="7" ref="C29:J29">SUM(C30:C33)</f>
        <v>2.9359224</v>
      </c>
      <c r="D29" s="58">
        <f t="shared" si="7"/>
        <v>3.3059000000000003</v>
      </c>
      <c r="E29" s="58">
        <f t="shared" si="7"/>
        <v>2.8114869799999997</v>
      </c>
      <c r="F29" s="58">
        <f t="shared" si="7"/>
        <v>2.7288056899999997</v>
      </c>
      <c r="G29" s="58">
        <f t="shared" si="7"/>
        <v>2.3476000000000004</v>
      </c>
      <c r="H29" s="58">
        <f t="shared" si="7"/>
        <v>2.6918</v>
      </c>
      <c r="I29" s="58">
        <f t="shared" si="7"/>
        <v>4.7789</v>
      </c>
      <c r="J29" s="58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5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9" t="s">
        <v>107</v>
      </c>
      <c r="B32" s="60">
        <v>-0.0048</v>
      </c>
      <c r="C32" s="60">
        <v>-0.0049</v>
      </c>
      <c r="D32" s="60">
        <v>-0.005</v>
      </c>
      <c r="E32" s="60">
        <v>-0.00431302</v>
      </c>
      <c r="F32" s="60">
        <v>-0.00469431</v>
      </c>
      <c r="G32" s="60">
        <v>-0.0039</v>
      </c>
      <c r="H32" s="60">
        <v>-0.0046</v>
      </c>
      <c r="I32" s="60">
        <v>0</v>
      </c>
      <c r="J32" s="60">
        <v>0</v>
      </c>
      <c r="K32" s="61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24056.23</v>
      </c>
      <c r="I35" s="19">
        <v>0</v>
      </c>
      <c r="J35" s="19">
        <v>0</v>
      </c>
      <c r="K35" s="23">
        <f>SUM(B35:J35)</f>
        <v>24056.23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5944.92</v>
      </c>
      <c r="E39" s="23">
        <f t="shared" si="8"/>
        <v>3244.24</v>
      </c>
      <c r="F39" s="23">
        <f t="shared" si="8"/>
        <v>5191.64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38434.4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2" t="s">
        <v>106</v>
      </c>
      <c r="B43" s="63">
        <f>ROUND(B44*B45,2)</f>
        <v>4091.68</v>
      </c>
      <c r="C43" s="63">
        <f>ROUND(C44*C45,2)</f>
        <v>5773.72</v>
      </c>
      <c r="D43" s="63">
        <f aca="true" t="shared" si="10" ref="D43:J43">ROUND(D44*D45,2)</f>
        <v>5944.92</v>
      </c>
      <c r="E43" s="63">
        <f t="shared" si="10"/>
        <v>3244.24</v>
      </c>
      <c r="F43" s="63">
        <f t="shared" si="10"/>
        <v>5191.64</v>
      </c>
      <c r="G43" s="63">
        <f t="shared" si="10"/>
        <v>7190.4</v>
      </c>
      <c r="H43" s="63">
        <f t="shared" si="10"/>
        <v>3715.04</v>
      </c>
      <c r="I43" s="63">
        <f t="shared" si="10"/>
        <v>1065.72</v>
      </c>
      <c r="J43" s="63">
        <f t="shared" si="10"/>
        <v>2217.04</v>
      </c>
      <c r="K43" s="63">
        <f t="shared" si="9"/>
        <v>38434.4</v>
      </c>
    </row>
    <row r="44" spans="1:11" ht="17.25" customHeight="1">
      <c r="A44" s="64" t="s">
        <v>43</v>
      </c>
      <c r="B44" s="65">
        <v>956</v>
      </c>
      <c r="C44" s="65">
        <v>1349</v>
      </c>
      <c r="D44" s="65">
        <v>1389</v>
      </c>
      <c r="E44" s="65">
        <v>758</v>
      </c>
      <c r="F44" s="65">
        <v>1213</v>
      </c>
      <c r="G44" s="65">
        <v>1680</v>
      </c>
      <c r="H44" s="65">
        <v>868</v>
      </c>
      <c r="I44" s="65">
        <v>249</v>
      </c>
      <c r="J44" s="65">
        <v>518</v>
      </c>
      <c r="K44" s="65">
        <f t="shared" si="9"/>
        <v>8980</v>
      </c>
    </row>
    <row r="45" spans="1:12" ht="17.25" customHeight="1">
      <c r="A45" s="64" t="s">
        <v>44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6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1274611.0999999999</v>
      </c>
      <c r="C47" s="22">
        <f aca="true" t="shared" si="11" ref="C47:H47">+C48+C56</f>
        <v>1799916.67</v>
      </c>
      <c r="D47" s="22">
        <f t="shared" si="11"/>
        <v>2284711.48</v>
      </c>
      <c r="E47" s="22">
        <f t="shared" si="11"/>
        <v>1210826.39</v>
      </c>
      <c r="F47" s="22">
        <f t="shared" si="11"/>
        <v>1649957.89</v>
      </c>
      <c r="G47" s="22">
        <f t="shared" si="11"/>
        <v>2327730.2999999993</v>
      </c>
      <c r="H47" s="22">
        <f t="shared" si="11"/>
        <v>1137451.8099999998</v>
      </c>
      <c r="I47" s="22">
        <f>+I48+I56</f>
        <v>453407.72</v>
      </c>
      <c r="J47" s="22">
        <f>+J48+J56</f>
        <v>766705.2300000001</v>
      </c>
      <c r="K47" s="22">
        <f>SUM(B47:J47)</f>
        <v>12905318.59</v>
      </c>
    </row>
    <row r="48" spans="1:11" ht="17.25" customHeight="1">
      <c r="A48" s="16" t="s">
        <v>46</v>
      </c>
      <c r="B48" s="23">
        <f>SUM(B49:B55)</f>
        <v>1257231.7699999998</v>
      </c>
      <c r="C48" s="23">
        <f aca="true" t="shared" si="12" ref="C48:H48">SUM(C49:C55)</f>
        <v>1777781.98</v>
      </c>
      <c r="D48" s="23">
        <f t="shared" si="12"/>
        <v>2259434.79</v>
      </c>
      <c r="E48" s="23">
        <f t="shared" si="12"/>
        <v>1189927.91</v>
      </c>
      <c r="F48" s="23">
        <f t="shared" si="12"/>
        <v>1628086.0599999998</v>
      </c>
      <c r="G48" s="23">
        <f t="shared" si="12"/>
        <v>2299945.7699999996</v>
      </c>
      <c r="H48" s="23">
        <f t="shared" si="12"/>
        <v>1118897.7799999998</v>
      </c>
      <c r="I48" s="23">
        <f>SUM(I49:I55)</f>
        <v>453407.72</v>
      </c>
      <c r="J48" s="23">
        <f>SUM(J49:J55)</f>
        <v>753745.7000000001</v>
      </c>
      <c r="K48" s="23">
        <f aca="true" t="shared" si="13" ref="K48:K56">SUM(B48:J48)</f>
        <v>12738459.479999999</v>
      </c>
    </row>
    <row r="49" spans="1:11" ht="17.25" customHeight="1">
      <c r="A49" s="34" t="s">
        <v>47</v>
      </c>
      <c r="B49" s="23">
        <f aca="true" t="shared" si="14" ref="B49:H49">ROUND(B30*B7,2)</f>
        <v>1255477.4</v>
      </c>
      <c r="C49" s="23">
        <f t="shared" si="14"/>
        <v>1771029.04</v>
      </c>
      <c r="D49" s="23">
        <f t="shared" si="14"/>
        <v>2256898.16</v>
      </c>
      <c r="E49" s="23">
        <f t="shared" si="14"/>
        <v>1188504.13</v>
      </c>
      <c r="F49" s="23">
        <f t="shared" si="14"/>
        <v>1625686.25</v>
      </c>
      <c r="G49" s="23">
        <f t="shared" si="14"/>
        <v>2296564.26</v>
      </c>
      <c r="H49" s="23">
        <f t="shared" si="14"/>
        <v>1092991.13</v>
      </c>
      <c r="I49" s="23">
        <f>ROUND(I30*I7,2)</f>
        <v>452342</v>
      </c>
      <c r="J49" s="23">
        <f>ROUND(J30*J7,2)</f>
        <v>751528.66</v>
      </c>
      <c r="K49" s="23">
        <f t="shared" si="13"/>
        <v>12691021.029999997</v>
      </c>
    </row>
    <row r="50" spans="1:11" ht="17.25" customHeight="1">
      <c r="A50" s="34" t="s">
        <v>48</v>
      </c>
      <c r="B50" s="19">
        <v>0</v>
      </c>
      <c r="C50" s="23">
        <f>ROUND(C31*C7,2)</f>
        <v>3936.67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3936.67</v>
      </c>
    </row>
    <row r="51" spans="1:11" ht="17.25" customHeight="1">
      <c r="A51" s="66" t="s">
        <v>108</v>
      </c>
      <c r="B51" s="67">
        <f>ROUND(B32*B7,2)</f>
        <v>-2337.31</v>
      </c>
      <c r="C51" s="67">
        <f>ROUND(C32*C7,2)</f>
        <v>-2957.45</v>
      </c>
      <c r="D51" s="67">
        <f aca="true" t="shared" si="15" ref="D51:J51">ROUND(D32*D7,2)</f>
        <v>-3408.29</v>
      </c>
      <c r="E51" s="67">
        <f t="shared" si="15"/>
        <v>-1820.46</v>
      </c>
      <c r="F51" s="67">
        <f t="shared" si="15"/>
        <v>-2791.83</v>
      </c>
      <c r="G51" s="67">
        <f t="shared" si="15"/>
        <v>-3808.89</v>
      </c>
      <c r="H51" s="67">
        <f t="shared" si="15"/>
        <v>-1864.62</v>
      </c>
      <c r="I51" s="67">
        <f t="shared" si="15"/>
        <v>0</v>
      </c>
      <c r="J51" s="67">
        <f t="shared" si="15"/>
        <v>0</v>
      </c>
      <c r="K51" s="67">
        <f>SUM(B51:J51)</f>
        <v>-18988.85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24056.23</v>
      </c>
      <c r="I53" s="31">
        <f>+I35</f>
        <v>0</v>
      </c>
      <c r="J53" s="31">
        <f>+J35</f>
        <v>0</v>
      </c>
      <c r="K53" s="23">
        <f t="shared" si="13"/>
        <v>24056.23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5944.92</v>
      </c>
      <c r="E55" s="19">
        <v>3244.24</v>
      </c>
      <c r="F55" s="36">
        <v>5191.64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38434.4</v>
      </c>
    </row>
    <row r="56" spans="1:11" ht="17.25" customHeight="1">
      <c r="A56" s="16" t="s">
        <v>53</v>
      </c>
      <c r="B56" s="36">
        <v>17379.33</v>
      </c>
      <c r="C56" s="36">
        <v>22134.69</v>
      </c>
      <c r="D56" s="36">
        <v>25276.69</v>
      </c>
      <c r="E56" s="36">
        <v>20898.48</v>
      </c>
      <c r="F56" s="36">
        <v>21871.83</v>
      </c>
      <c r="G56" s="36">
        <v>27784.53</v>
      </c>
      <c r="H56" s="36">
        <v>18554.03</v>
      </c>
      <c r="I56" s="19">
        <v>0</v>
      </c>
      <c r="J56" s="36">
        <v>12959.53</v>
      </c>
      <c r="K56" s="36">
        <f t="shared" si="13"/>
        <v>166859.11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8"/>
      <c r="B58" s="57">
        <v>0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-280331.37</v>
      </c>
      <c r="C60" s="35">
        <f>+C61+C68+C94+C95-C101</f>
        <v>-266439.54</v>
      </c>
      <c r="D60" s="35">
        <f t="shared" si="16"/>
        <v>-290674.08999999997</v>
      </c>
      <c r="E60" s="35">
        <f t="shared" si="16"/>
        <v>-294002.04000000004</v>
      </c>
      <c r="F60" s="35">
        <f t="shared" si="16"/>
        <v>-279855.51</v>
      </c>
      <c r="G60" s="35">
        <f t="shared" si="16"/>
        <v>-355623.95</v>
      </c>
      <c r="H60" s="35">
        <f t="shared" si="16"/>
        <v>-193073.1</v>
      </c>
      <c r="I60" s="35">
        <f t="shared" si="16"/>
        <v>-396440.64</v>
      </c>
      <c r="J60" s="35">
        <f t="shared" si="16"/>
        <v>1612003.99</v>
      </c>
      <c r="K60" s="35">
        <f>SUM(B60:J60)</f>
        <v>-744436.2500000002</v>
      </c>
    </row>
    <row r="61" spans="1:11" ht="18.75" customHeight="1">
      <c r="A61" s="16" t="s">
        <v>78</v>
      </c>
      <c r="B61" s="35">
        <f aca="true" t="shared" si="17" ref="B61:J61">B62+B63+B64+B65+B66+B67</f>
        <v>-223782.03999999998</v>
      </c>
      <c r="C61" s="35">
        <f t="shared" si="17"/>
        <v>-201138.76</v>
      </c>
      <c r="D61" s="35">
        <f t="shared" si="17"/>
        <v>-209825.21</v>
      </c>
      <c r="E61" s="35">
        <f t="shared" si="17"/>
        <v>-225780.12</v>
      </c>
      <c r="F61" s="35">
        <f t="shared" si="17"/>
        <v>-224589.65</v>
      </c>
      <c r="G61" s="35">
        <f t="shared" si="17"/>
        <v>-236389</v>
      </c>
      <c r="H61" s="35">
        <f t="shared" si="17"/>
        <v>-147828</v>
      </c>
      <c r="I61" s="35">
        <f t="shared" si="17"/>
        <v>-31045</v>
      </c>
      <c r="J61" s="35">
        <f t="shared" si="17"/>
        <v>-66710</v>
      </c>
      <c r="K61" s="35">
        <f aca="true" t="shared" si="18" ref="K61:K95">SUM(B61:J61)</f>
        <v>-1567087.78</v>
      </c>
    </row>
    <row r="62" spans="1:11" ht="18.75" customHeight="1">
      <c r="A62" s="12" t="s">
        <v>79</v>
      </c>
      <c r="B62" s="35">
        <f>-ROUND(B9*$D$3,2)</f>
        <v>-137420.5</v>
      </c>
      <c r="C62" s="35">
        <f aca="true" t="shared" si="19" ref="C62:J62">-ROUND(C9*$D$3,2)</f>
        <v>-195359.5</v>
      </c>
      <c r="D62" s="35">
        <f t="shared" si="19"/>
        <v>-186963</v>
      </c>
      <c r="E62" s="35">
        <f t="shared" si="19"/>
        <v>-126679</v>
      </c>
      <c r="F62" s="35">
        <f t="shared" si="19"/>
        <v>-143069.5</v>
      </c>
      <c r="G62" s="35">
        <f t="shared" si="19"/>
        <v>-170548</v>
      </c>
      <c r="H62" s="35">
        <f t="shared" si="19"/>
        <v>-147798</v>
      </c>
      <c r="I62" s="35">
        <f t="shared" si="19"/>
        <v>-31045</v>
      </c>
      <c r="J62" s="35">
        <f t="shared" si="19"/>
        <v>-66710</v>
      </c>
      <c r="K62" s="35">
        <f t="shared" si="18"/>
        <v>-1205592.5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-980</v>
      </c>
      <c r="C64" s="35">
        <v>-273</v>
      </c>
      <c r="D64" s="35">
        <v>-378</v>
      </c>
      <c r="E64" s="35">
        <v>-1813</v>
      </c>
      <c r="F64" s="35">
        <v>-665</v>
      </c>
      <c r="G64" s="35">
        <v>-406</v>
      </c>
      <c r="H64" s="19">
        <v>0</v>
      </c>
      <c r="I64" s="19">
        <v>0</v>
      </c>
      <c r="J64" s="19">
        <v>0</v>
      </c>
      <c r="K64" s="35">
        <f t="shared" si="18"/>
        <v>-4515</v>
      </c>
    </row>
    <row r="65" spans="1:11" ht="18.75" customHeight="1">
      <c r="A65" s="12" t="s">
        <v>109</v>
      </c>
      <c r="B65" s="19">
        <v>-990.5</v>
      </c>
      <c r="C65" s="19">
        <v>-206.5</v>
      </c>
      <c r="D65" s="19">
        <v>-392</v>
      </c>
      <c r="E65" s="19">
        <v>-833</v>
      </c>
      <c r="F65" s="19">
        <v>-269.5</v>
      </c>
      <c r="G65" s="19">
        <v>-122.5</v>
      </c>
      <c r="H65" s="19">
        <v>0</v>
      </c>
      <c r="I65" s="19">
        <v>0</v>
      </c>
      <c r="J65" s="19">
        <v>0</v>
      </c>
      <c r="K65" s="35">
        <f t="shared" si="18"/>
        <v>-2814</v>
      </c>
    </row>
    <row r="66" spans="1:11" ht="18.75" customHeight="1">
      <c r="A66" s="12" t="s">
        <v>56</v>
      </c>
      <c r="B66" s="46">
        <v>-84346.04</v>
      </c>
      <c r="C66" s="46">
        <v>-5299.76</v>
      </c>
      <c r="D66" s="46">
        <v>-22047.21</v>
      </c>
      <c r="E66" s="46">
        <v>-96455.12</v>
      </c>
      <c r="F66" s="46">
        <v>-80585.65</v>
      </c>
      <c r="G66" s="46">
        <v>-65312.5</v>
      </c>
      <c r="H66" s="19">
        <v>-30</v>
      </c>
      <c r="I66" s="19">
        <v>0</v>
      </c>
      <c r="J66" s="19">
        <v>0</v>
      </c>
      <c r="K66" s="35">
        <f t="shared" si="18"/>
        <v>-354076.27999999997</v>
      </c>
    </row>
    <row r="67" spans="1:11" ht="18.75" customHeight="1">
      <c r="A67" s="12" t="s">
        <v>57</v>
      </c>
      <c r="B67" s="19">
        <v>-45</v>
      </c>
      <c r="C67" s="19">
        <v>0</v>
      </c>
      <c r="D67" s="19">
        <v>-45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-90</v>
      </c>
    </row>
    <row r="68" spans="1:11" ht="18.75" customHeight="1">
      <c r="A68" s="12" t="s">
        <v>83</v>
      </c>
      <c r="B68" s="35">
        <f aca="true" t="shared" si="20" ref="B68:J68">SUM(B69:B92)</f>
        <v>-64620.7</v>
      </c>
      <c r="C68" s="35">
        <v>-43166.090000000004</v>
      </c>
      <c r="D68" s="35">
        <f t="shared" si="20"/>
        <v>-108833.89000000001</v>
      </c>
      <c r="E68" s="35">
        <f t="shared" si="20"/>
        <v>-74687.08</v>
      </c>
      <c r="F68" s="35">
        <f t="shared" si="20"/>
        <v>-54093.42</v>
      </c>
      <c r="G68" s="35">
        <f t="shared" si="20"/>
        <v>-130578.26000000001</v>
      </c>
      <c r="H68" s="35">
        <f t="shared" si="20"/>
        <v>-37958.6</v>
      </c>
      <c r="I68" s="35">
        <f t="shared" si="20"/>
        <v>-64590.590000000004</v>
      </c>
      <c r="J68" s="35">
        <f t="shared" si="20"/>
        <v>-35939.81</v>
      </c>
      <c r="K68" s="35">
        <f t="shared" si="18"/>
        <v>-614468.44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6">
        <v>-2120.68</v>
      </c>
      <c r="J71" s="19">
        <v>0</v>
      </c>
      <c r="K71" s="35">
        <f t="shared" si="18"/>
        <v>-3569.08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6">
        <v>-45000</v>
      </c>
      <c r="J72" s="19">
        <v>0</v>
      </c>
      <c r="K72" s="47">
        <f t="shared" si="18"/>
        <v>-45000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7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35">
        <v>-50921.84</v>
      </c>
      <c r="C75" s="35">
        <v>-23319.94</v>
      </c>
      <c r="D75" s="35">
        <v>-89265.96</v>
      </c>
      <c r="E75" s="35">
        <v>-51518.05</v>
      </c>
      <c r="F75" s="35">
        <v>-35666.52</v>
      </c>
      <c r="G75" s="35">
        <v>-103419.27</v>
      </c>
      <c r="H75" s="35">
        <v>-24660.42</v>
      </c>
      <c r="I75" s="35">
        <v>-7085.05</v>
      </c>
      <c r="J75" s="35">
        <v>-12584.23</v>
      </c>
      <c r="K75" s="47">
        <f t="shared" si="18"/>
        <v>-398441.2799999999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5"/>
    </row>
    <row r="91" spans="1:12" ht="18.75" customHeight="1">
      <c r="A91" s="12" t="s">
        <v>122</v>
      </c>
      <c r="B91" s="35">
        <v>-231.12</v>
      </c>
      <c r="C91" s="35">
        <v>-295.32</v>
      </c>
      <c r="D91" s="19">
        <v>0</v>
      </c>
      <c r="E91" s="35">
        <v>-158.36</v>
      </c>
      <c r="F91" s="35">
        <v>-235.4</v>
      </c>
      <c r="G91" s="19">
        <v>0</v>
      </c>
      <c r="H91" s="35">
        <v>-8.56</v>
      </c>
      <c r="I91" s="19">
        <v>0</v>
      </c>
      <c r="J91" s="19">
        <v>0</v>
      </c>
      <c r="K91" s="35">
        <f t="shared" si="18"/>
        <v>-928.76</v>
      </c>
      <c r="L91" s="54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7">
        <v>-10049.86</v>
      </c>
      <c r="F92" s="19">
        <v>0</v>
      </c>
      <c r="G92" s="19">
        <v>0</v>
      </c>
      <c r="H92" s="19">
        <v>0</v>
      </c>
      <c r="I92" s="47">
        <v>-5712.94</v>
      </c>
      <c r="J92" s="47">
        <v>-13724.02</v>
      </c>
      <c r="K92" s="47">
        <f t="shared" si="18"/>
        <v>-29486.82</v>
      </c>
      <c r="L92" s="54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7"/>
      <c r="L93" s="54"/>
    </row>
    <row r="94" spans="1:12" ht="18.75" customHeight="1">
      <c r="A94" s="16" t="s">
        <v>124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47">
        <v>-300805.05</v>
      </c>
      <c r="J94" s="47">
        <v>1719443.97</v>
      </c>
      <c r="K94" s="35">
        <f t="shared" si="18"/>
        <v>1418638.92</v>
      </c>
      <c r="L94" s="54"/>
    </row>
    <row r="95" spans="1:12" ht="18.75" customHeight="1">
      <c r="A95" s="16" t="s">
        <v>129</v>
      </c>
      <c r="B95" s="47">
        <v>8071.37</v>
      </c>
      <c r="C95" s="47">
        <v>-31030.78</v>
      </c>
      <c r="D95" s="47">
        <v>27985.01</v>
      </c>
      <c r="E95" s="47">
        <v>6465.16</v>
      </c>
      <c r="F95" s="47">
        <v>-1172.44</v>
      </c>
      <c r="G95" s="47">
        <v>11343.31</v>
      </c>
      <c r="H95" s="47">
        <v>-7286.5</v>
      </c>
      <c r="I95" s="19">
        <v>0</v>
      </c>
      <c r="J95" s="47">
        <v>-4790.17</v>
      </c>
      <c r="K95" s="35">
        <f t="shared" si="18"/>
        <v>9584.959999999997</v>
      </c>
      <c r="L95" s="55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 aca="true" t="shared" si="21" ref="K96:K101">SUM(B96:J96)</f>
        <v>0</v>
      </c>
      <c r="L96" s="53"/>
    </row>
    <row r="97" spans="1:12" ht="18.75" customHeight="1">
      <c r="A97" s="16" t="s">
        <v>87</v>
      </c>
      <c r="B97" s="24">
        <f aca="true" t="shared" si="22" ref="B97:H97">+B98+B99</f>
        <v>994279.7299999997</v>
      </c>
      <c r="C97" s="24">
        <f t="shared" si="22"/>
        <v>1533477.13</v>
      </c>
      <c r="D97" s="24">
        <f t="shared" si="22"/>
        <v>1994037.39</v>
      </c>
      <c r="E97" s="24">
        <f t="shared" si="22"/>
        <v>916824.35</v>
      </c>
      <c r="F97" s="24">
        <f t="shared" si="22"/>
        <v>1370102.38</v>
      </c>
      <c r="G97" s="24">
        <f t="shared" si="22"/>
        <v>1972106.3499999996</v>
      </c>
      <c r="H97" s="24">
        <f t="shared" si="22"/>
        <v>944378.7099999998</v>
      </c>
      <c r="I97" s="24">
        <f>+I98+I99</f>
        <v>56967.07999999996</v>
      </c>
      <c r="J97" s="24">
        <f>+J98+J99</f>
        <v>2378709.22</v>
      </c>
      <c r="K97" s="47">
        <f t="shared" si="21"/>
        <v>12160882.339999998</v>
      </c>
      <c r="L97" s="70"/>
    </row>
    <row r="98" spans="1:12" ht="18.75" customHeight="1">
      <c r="A98" s="16" t="s">
        <v>86</v>
      </c>
      <c r="B98" s="24">
        <f aca="true" t="shared" si="23" ref="B98:J98">+B48+B61+B68+B94</f>
        <v>968829.0299999998</v>
      </c>
      <c r="C98" s="24">
        <f t="shared" si="23"/>
        <v>1533477.13</v>
      </c>
      <c r="D98" s="24">
        <f t="shared" si="23"/>
        <v>1940775.69</v>
      </c>
      <c r="E98" s="24">
        <f t="shared" si="23"/>
        <v>889460.71</v>
      </c>
      <c r="F98" s="24">
        <f t="shared" si="23"/>
        <v>1349402.99</v>
      </c>
      <c r="G98" s="24">
        <f t="shared" si="23"/>
        <v>1932978.5099999995</v>
      </c>
      <c r="H98" s="24">
        <f t="shared" si="23"/>
        <v>933111.1799999998</v>
      </c>
      <c r="I98" s="24">
        <f t="shared" si="23"/>
        <v>56967.07999999996</v>
      </c>
      <c r="J98" s="24">
        <f t="shared" si="23"/>
        <v>2370539.8600000003</v>
      </c>
      <c r="K98" s="47">
        <f t="shared" si="21"/>
        <v>11975542.18</v>
      </c>
      <c r="L98" s="53"/>
    </row>
    <row r="99" spans="1:12" ht="18" customHeight="1">
      <c r="A99" s="16" t="s">
        <v>104</v>
      </c>
      <c r="B99" s="24">
        <f aca="true" t="shared" si="24" ref="B99:J99">IF(+B56+B95+B100&lt;0,0,(B56+B95+B100))</f>
        <v>25450.7</v>
      </c>
      <c r="C99" s="24">
        <f t="shared" si="24"/>
        <v>0</v>
      </c>
      <c r="D99" s="24">
        <f t="shared" si="24"/>
        <v>53261.7</v>
      </c>
      <c r="E99" s="24">
        <f t="shared" si="24"/>
        <v>27363.64</v>
      </c>
      <c r="F99" s="24">
        <f t="shared" si="24"/>
        <v>20699.390000000003</v>
      </c>
      <c r="G99" s="24">
        <f t="shared" si="24"/>
        <v>39127.84</v>
      </c>
      <c r="H99" s="24">
        <f t="shared" si="24"/>
        <v>11267.529999999999</v>
      </c>
      <c r="I99" s="19">
        <f t="shared" si="24"/>
        <v>0</v>
      </c>
      <c r="J99" s="24">
        <f t="shared" si="24"/>
        <v>8169.360000000001</v>
      </c>
      <c r="K99" s="47">
        <f t="shared" si="21"/>
        <v>185340.15999999997</v>
      </c>
      <c r="L99" s="70"/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21"/>
        <v>0</v>
      </c>
      <c r="L100" s="56"/>
      <c r="M100" s="56"/>
    </row>
    <row r="101" spans="1:11" ht="18.75" customHeight="1">
      <c r="A101" s="16" t="s">
        <v>105</v>
      </c>
      <c r="B101" s="19">
        <v>0</v>
      </c>
      <c r="C101" s="35">
        <f>IF(+C95+C56&gt;0,0,(C95+C56))</f>
        <v>-8896.09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7">
        <f t="shared" si="21"/>
        <v>-8896.09</v>
      </c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0">
        <f>SUM(K106:K122)</f>
        <v>12160882.360000001</v>
      </c>
      <c r="L105" s="53"/>
    </row>
    <row r="106" spans="1:11" ht="18.75" customHeight="1">
      <c r="A106" s="26" t="s">
        <v>74</v>
      </c>
      <c r="B106" s="27">
        <v>126487.09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40">
        <f>SUM(B106:J106)</f>
        <v>126487.09</v>
      </c>
    </row>
    <row r="107" spans="1:11" ht="18.75" customHeight="1">
      <c r="A107" s="26" t="s">
        <v>75</v>
      </c>
      <c r="B107" s="27">
        <v>867792.65</v>
      </c>
      <c r="C107" s="39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40">
        <f aca="true" t="shared" si="25" ref="K107:K122">SUM(B107:J107)</f>
        <v>867792.65</v>
      </c>
    </row>
    <row r="108" spans="1:11" ht="18.75" customHeight="1">
      <c r="A108" s="26" t="s">
        <v>76</v>
      </c>
      <c r="B108" s="39">
        <v>0</v>
      </c>
      <c r="C108" s="27">
        <f>+C97</f>
        <v>1533477.13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40">
        <f t="shared" si="25"/>
        <v>1533477.13</v>
      </c>
    </row>
    <row r="109" spans="1:11" ht="18.75" customHeight="1">
      <c r="A109" s="26" t="s">
        <v>77</v>
      </c>
      <c r="B109" s="39">
        <v>0</v>
      </c>
      <c r="C109" s="39">
        <v>0</v>
      </c>
      <c r="D109" s="27">
        <f>+D97</f>
        <v>1994037.39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40">
        <f t="shared" si="25"/>
        <v>1994037.39</v>
      </c>
    </row>
    <row r="110" spans="1:11" ht="18.75" customHeight="1">
      <c r="A110" s="26" t="s">
        <v>93</v>
      </c>
      <c r="B110" s="39">
        <v>0</v>
      </c>
      <c r="C110" s="39">
        <v>0</v>
      </c>
      <c r="D110" s="39">
        <v>0</v>
      </c>
      <c r="E110" s="27">
        <f>+E97</f>
        <v>916824.35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40">
        <f t="shared" si="25"/>
        <v>916824.35</v>
      </c>
    </row>
    <row r="111" spans="1:11" ht="18.75" customHeight="1">
      <c r="A111" s="68" t="s">
        <v>110</v>
      </c>
      <c r="B111" s="39">
        <v>0</v>
      </c>
      <c r="C111" s="39">
        <v>0</v>
      </c>
      <c r="D111" s="39">
        <v>0</v>
      </c>
      <c r="E111" s="39">
        <v>0</v>
      </c>
      <c r="F111" s="27">
        <v>256422.64</v>
      </c>
      <c r="G111" s="39">
        <v>0</v>
      </c>
      <c r="H111" s="39">
        <v>0</v>
      </c>
      <c r="I111" s="39">
        <v>0</v>
      </c>
      <c r="J111" s="39">
        <v>0</v>
      </c>
      <c r="K111" s="40">
        <f t="shared" si="25"/>
        <v>256422.64</v>
      </c>
    </row>
    <row r="112" spans="1:11" ht="18.75" customHeight="1">
      <c r="A112" s="68" t="s">
        <v>111</v>
      </c>
      <c r="B112" s="39">
        <v>0</v>
      </c>
      <c r="C112" s="39">
        <v>0</v>
      </c>
      <c r="D112" s="39">
        <v>0</v>
      </c>
      <c r="E112" s="39">
        <v>0</v>
      </c>
      <c r="F112" s="27">
        <v>484181.46</v>
      </c>
      <c r="G112" s="39">
        <v>0</v>
      </c>
      <c r="H112" s="39">
        <v>0</v>
      </c>
      <c r="I112" s="39">
        <v>0</v>
      </c>
      <c r="J112" s="39">
        <v>0</v>
      </c>
      <c r="K112" s="40">
        <f t="shared" si="25"/>
        <v>484181.46</v>
      </c>
    </row>
    <row r="113" spans="1:11" ht="18.75" customHeight="1">
      <c r="A113" s="68" t="s">
        <v>112</v>
      </c>
      <c r="B113" s="39">
        <v>0</v>
      </c>
      <c r="C113" s="39">
        <v>0</v>
      </c>
      <c r="D113" s="39">
        <v>0</v>
      </c>
      <c r="E113" s="39">
        <v>0</v>
      </c>
      <c r="F113" s="27">
        <v>629498.28</v>
      </c>
      <c r="G113" s="39">
        <v>0</v>
      </c>
      <c r="H113" s="39">
        <v>0</v>
      </c>
      <c r="I113" s="39">
        <v>0</v>
      </c>
      <c r="J113" s="39">
        <v>0</v>
      </c>
      <c r="K113" s="40">
        <f t="shared" si="25"/>
        <v>629498.28</v>
      </c>
    </row>
    <row r="114" spans="1:11" ht="18.75" customHeight="1">
      <c r="A114" s="68" t="s">
        <v>113</v>
      </c>
      <c r="B114" s="39">
        <v>0</v>
      </c>
      <c r="C114" s="39">
        <v>0</v>
      </c>
      <c r="D114" s="39">
        <v>0</v>
      </c>
      <c r="E114" s="39">
        <v>0</v>
      </c>
      <c r="F114" s="39">
        <v>0</v>
      </c>
      <c r="G114" s="27">
        <v>601156.95</v>
      </c>
      <c r="H114" s="39">
        <v>0</v>
      </c>
      <c r="I114" s="39">
        <v>0</v>
      </c>
      <c r="J114" s="39">
        <v>0</v>
      </c>
      <c r="K114" s="40">
        <f t="shared" si="25"/>
        <v>601156.95</v>
      </c>
    </row>
    <row r="115" spans="1:11" ht="18.75" customHeight="1">
      <c r="A115" s="68" t="s">
        <v>114</v>
      </c>
      <c r="B115" s="39">
        <v>0</v>
      </c>
      <c r="C115" s="39">
        <v>0</v>
      </c>
      <c r="D115" s="39">
        <v>0</v>
      </c>
      <c r="E115" s="39">
        <v>0</v>
      </c>
      <c r="F115" s="39">
        <v>0</v>
      </c>
      <c r="G115" s="27">
        <v>50034.9</v>
      </c>
      <c r="H115" s="39">
        <v>0</v>
      </c>
      <c r="I115" s="39">
        <v>0</v>
      </c>
      <c r="J115" s="39">
        <v>0</v>
      </c>
      <c r="K115" s="40">
        <f t="shared" si="25"/>
        <v>50034.9</v>
      </c>
    </row>
    <row r="116" spans="1:11" ht="18.75" customHeight="1">
      <c r="A116" s="68" t="s">
        <v>115</v>
      </c>
      <c r="B116" s="39">
        <v>0</v>
      </c>
      <c r="C116" s="39">
        <v>0</v>
      </c>
      <c r="D116" s="39">
        <v>0</v>
      </c>
      <c r="E116" s="39">
        <v>0</v>
      </c>
      <c r="F116" s="39">
        <v>0</v>
      </c>
      <c r="G116" s="27">
        <v>38504.31</v>
      </c>
      <c r="H116" s="39">
        <v>0</v>
      </c>
      <c r="I116" s="39">
        <v>0</v>
      </c>
      <c r="J116" s="39">
        <v>0</v>
      </c>
      <c r="K116" s="40">
        <f t="shared" si="25"/>
        <v>38504.31</v>
      </c>
    </row>
    <row r="117" spans="1:11" ht="18.75" customHeight="1">
      <c r="A117" s="68" t="s">
        <v>116</v>
      </c>
      <c r="B117" s="39">
        <v>0</v>
      </c>
      <c r="C117" s="39">
        <v>0</v>
      </c>
      <c r="D117" s="39">
        <v>0</v>
      </c>
      <c r="E117" s="39">
        <v>0</v>
      </c>
      <c r="F117" s="39">
        <v>0</v>
      </c>
      <c r="G117" s="27">
        <v>264880.83</v>
      </c>
      <c r="H117" s="39">
        <v>0</v>
      </c>
      <c r="I117" s="39">
        <v>0</v>
      </c>
      <c r="J117" s="39">
        <v>0</v>
      </c>
      <c r="K117" s="40">
        <f t="shared" si="25"/>
        <v>264880.83</v>
      </c>
    </row>
    <row r="118" spans="1:11" ht="18.75" customHeight="1">
      <c r="A118" s="68" t="s">
        <v>117</v>
      </c>
      <c r="B118" s="39">
        <v>0</v>
      </c>
      <c r="C118" s="39">
        <v>0</v>
      </c>
      <c r="D118" s="39">
        <v>0</v>
      </c>
      <c r="E118" s="39">
        <v>0</v>
      </c>
      <c r="F118" s="39">
        <v>0</v>
      </c>
      <c r="G118" s="27">
        <v>1017529.36</v>
      </c>
      <c r="H118" s="39">
        <v>0</v>
      </c>
      <c r="I118" s="39">
        <v>0</v>
      </c>
      <c r="J118" s="39">
        <v>0</v>
      </c>
      <c r="K118" s="40">
        <f t="shared" si="25"/>
        <v>1017529.36</v>
      </c>
    </row>
    <row r="119" spans="1:11" ht="18.75" customHeight="1">
      <c r="A119" s="68" t="s">
        <v>118</v>
      </c>
      <c r="B119" s="39">
        <v>0</v>
      </c>
      <c r="C119" s="39">
        <v>0</v>
      </c>
      <c r="D119" s="39">
        <v>0</v>
      </c>
      <c r="E119" s="39">
        <v>0</v>
      </c>
      <c r="F119" s="39">
        <v>0</v>
      </c>
      <c r="G119" s="39">
        <v>0</v>
      </c>
      <c r="H119" s="27">
        <v>335277.39999999997</v>
      </c>
      <c r="I119" s="39">
        <v>0</v>
      </c>
      <c r="J119" s="39">
        <v>0</v>
      </c>
      <c r="K119" s="40">
        <f t="shared" si="25"/>
        <v>335277.39999999997</v>
      </c>
    </row>
    <row r="120" spans="1:11" ht="18.75" customHeight="1">
      <c r="A120" s="68" t="s">
        <v>119</v>
      </c>
      <c r="B120" s="39">
        <v>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27">
        <v>609101.32</v>
      </c>
      <c r="I120" s="39">
        <v>0</v>
      </c>
      <c r="J120" s="39">
        <v>0</v>
      </c>
      <c r="K120" s="40">
        <f t="shared" si="25"/>
        <v>609101.32</v>
      </c>
    </row>
    <row r="121" spans="1:11" ht="18.75" customHeight="1">
      <c r="A121" s="68" t="s">
        <v>120</v>
      </c>
      <c r="B121" s="39">
        <v>0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27">
        <v>56967.07999999996</v>
      </c>
      <c r="J121" s="39">
        <v>0</v>
      </c>
      <c r="K121" s="40">
        <f t="shared" si="25"/>
        <v>56967.07999999996</v>
      </c>
    </row>
    <row r="122" spans="1:11" ht="18.75" customHeight="1">
      <c r="A122" s="69" t="s">
        <v>121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2">
        <v>2378709.22</v>
      </c>
      <c r="K122" s="43">
        <f t="shared" si="25"/>
        <v>2378709.22</v>
      </c>
    </row>
    <row r="123" spans="1:11" ht="18.75" customHeight="1">
      <c r="A123" s="38" t="s">
        <v>125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>
        <v>0</v>
      </c>
      <c r="I123" s="49">
        <v>0</v>
      </c>
      <c r="J123" s="49">
        <f>J97-J122</f>
        <v>0</v>
      </c>
      <c r="K123" s="50"/>
    </row>
    <row r="124" ht="18.75" customHeight="1">
      <c r="A124" s="38" t="s">
        <v>128</v>
      </c>
    </row>
    <row r="125" ht="18.75" customHeight="1">
      <c r="A125" s="38" t="s">
        <v>126</v>
      </c>
    </row>
    <row r="126" ht="18.75" customHeight="1">
      <c r="A126" s="38" t="s">
        <v>127</v>
      </c>
    </row>
    <row r="127" ht="18.75" customHeight="1">
      <c r="A127" s="38"/>
    </row>
    <row r="128" ht="18.75" customHeight="1">
      <c r="A128" s="38"/>
    </row>
    <row r="129" ht="18.75" customHeight="1">
      <c r="A129" s="38"/>
    </row>
    <row r="130" ht="18.75" customHeight="1">
      <c r="A130" s="38"/>
    </row>
    <row r="131" ht="18.75" customHeight="1">
      <c r="A131" s="38"/>
    </row>
    <row r="132" ht="18.75" customHeight="1">
      <c r="A132" s="38"/>
    </row>
    <row r="133" ht="18.75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2015-07-17T12:59:55Z</dcterms:modified>
  <cp:category/>
  <cp:version/>
  <cp:contentType/>
  <cp:contentStatus/>
</cp:coreProperties>
</file>