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<sst xmlns="http://schemas.openxmlformats.org/spreadsheetml/2006/main" count="126" uniqueCount="126">
  <si>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</si>
  <si>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</si>
  <si>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</si>
  <si>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</si>
  <si>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</si>
  <si>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</si>
  <si>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</si>
  <si>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</si>
  <si>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</si>
  <si>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</si>
  <si>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</si>
  <si>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</si>
  <si>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</si>
  <si>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</si>
  <si>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</si>
  <si>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</si>
  <si>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</si>
  <si>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</si>
  <si>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</si>
  <si>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</si>
  <si>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</si>
  <si>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</si>
  <si>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</si>
  <si>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</si>
  <si>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</si>
  <si>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</si>
  <si>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</si>
  <si>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</si>
  <si>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</si>
  <si>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</si>
  <si>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</si>
  <si>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</si>
  <si>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</si>
  <si>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</si>
  <si>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</si>
  <si>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</si>
  <si>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</si>
  <si>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</si>
  <si>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</si>
  <si>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</si>
  <si>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</si>
  <si>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</si>
  <si>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</si>
  <si>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</si>
  <si>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</si>
  <si>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</si>
  <si>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</si>
  <si>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</si>
  <si>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</si>
  <si>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</si>
  <si>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</si>
  <si>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</si>
  <si>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</si>
  <si>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</si>
  <si>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</si>
  <si>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</si>
  <si>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</si>
  <si>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</si>
  <si>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</si>
  <si>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</si>
  <si>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</si>
  <si>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</si>
  <si>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</si>
  <si>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</si>
  <si>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</si>
  <si>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</si>
  <si>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</si>
  <si>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</si>
  <si>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</si>
  <si>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</si>
  <si>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</si>
  <si>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</si>
  <si>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</si>
  <si>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</si>
  <si>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</si>
  <si>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</si>
  <si>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</si>
  <si>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</si>
  <si>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</si>
  <si>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</si>
  <si>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</si>
  <si>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</si>
  <si>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</si>
  <si>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</si>
  <si>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</si>
  <si>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</si>
  <si>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</si>
  <si>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</si>
  <si>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</si>
  <si>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</si>
  <si>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</si>
  <si>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</si>
  <si>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</si>
  <si>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</si>
  <si>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</si>
  <si>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</si>
  <si>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</si>
  <si>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</si>
  <si>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</si>
  <si>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</si>
  <si>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</si>
  <si>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</si>
  <si>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</si>
  <si>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</si>
  <si>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</si>
  <si>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</si>
  <si>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</si>
  <si>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</si>
  <si>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</si>
  <si>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</si>
  <si>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</si>
  <si>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</si>
  <si>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</si>
  <si>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</si>
  <si>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</si>
  <si>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</si>
  <si>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</si>
  <si>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</si>
  <si>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</si>
  <si>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</si>
  <si>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</si>
  <si>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</si>
  <si>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</si>
  <si>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</si>
  <si>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</si>
  <si>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24/07/15 - VENCIMENTO 31/07/15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</si>
</sst>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554635</v>
      </c>
      <c r="C7" s="9">
        <f t="shared" si="0"/>
        <v>702189</v>
      </c>
      <c r="D7" s="9">
        <f t="shared" si="0"/>
        <v>725405</v>
      </c>
      <c r="E7" s="9">
        <f t="shared" si="0"/>
        <v>492529</v>
      </c>
      <c r="F7" s="9">
        <f t="shared" si="0"/>
        <v>670154</v>
      </c>
      <c r="G7" s="9">
        <f t="shared" si="0"/>
        <v>1121405</v>
      </c>
      <c r="H7" s="9">
        <f t="shared" si="0"/>
        <v>491072</v>
      </c>
      <c r="I7" s="9">
        <f t="shared" si="0"/>
        <v>111024</v>
      </c>
      <c r="J7" s="9">
        <f t="shared" si="0"/>
        <v>285478</v>
      </c>
      <c r="K7" s="9">
        <f t="shared" si="0"/>
        <v>5153891</v>
      </c>
      <c r="L7" s="52"/>
    </row>
    <row r="8" spans="1:11" ht="17.25" customHeight="1">
      <c r="A8" s="10" t="s">
        <v>103</v>
      </c>
      <c r="B8" s="11">
        <f>B9+B12+B16</f>
        <v>321618</v>
      </c>
      <c r="C8" s="11">
        <f aca="true" t="shared" si="1" ref="C8:J8">C9+C12+C16</f>
        <v>421426</v>
      </c>
      <c r="D8" s="11">
        <f t="shared" si="1"/>
        <v>411017</v>
      </c>
      <c r="E8" s="11">
        <f t="shared" si="1"/>
        <v>291835</v>
      </c>
      <c r="F8" s="11">
        <f t="shared" si="1"/>
        <v>376194</v>
      </c>
      <c r="G8" s="11">
        <f t="shared" si="1"/>
        <v>613962</v>
      </c>
      <c r="H8" s="11">
        <f t="shared" si="1"/>
        <v>301780</v>
      </c>
      <c r="I8" s="11">
        <f t="shared" si="1"/>
        <v>59221</v>
      </c>
      <c r="J8" s="11">
        <f t="shared" si="1"/>
        <v>162457</v>
      </c>
      <c r="K8" s="11">
        <f>SUM(B8:J8)</f>
        <v>2959510</v>
      </c>
    </row>
    <row r="9" spans="1:11" ht="17.25" customHeight="1">
      <c r="A9" s="15" t="s">
        <v>17</v>
      </c>
      <c r="B9" s="13">
        <f>+B10+B11</f>
        <v>41658</v>
      </c>
      <c r="C9" s="13">
        <f aca="true" t="shared" si="2" ref="C9:J9">+C10+C11</f>
        <v>59807</v>
      </c>
      <c r="D9" s="13">
        <f t="shared" si="2"/>
        <v>51163</v>
      </c>
      <c r="E9" s="13">
        <f t="shared" si="2"/>
        <v>39217</v>
      </c>
      <c r="F9" s="13">
        <f t="shared" si="2"/>
        <v>43422</v>
      </c>
      <c r="G9" s="13">
        <f t="shared" si="2"/>
        <v>54040</v>
      </c>
      <c r="H9" s="13">
        <f t="shared" si="2"/>
        <v>48117</v>
      </c>
      <c r="I9" s="13">
        <f t="shared" si="2"/>
        <v>9590</v>
      </c>
      <c r="J9" s="13">
        <f t="shared" si="2"/>
        <v>19029</v>
      </c>
      <c r="K9" s="11">
        <f>SUM(B9:J9)</f>
        <v>366043</v>
      </c>
    </row>
    <row r="10" spans="1:11" ht="17.25" customHeight="1">
      <c r="A10" s="29" t="s">
        <v>18</v>
      </c>
      <c r="B10" s="13">
        <v>41658</v>
      </c>
      <c r="C10" s="13">
        <v>59807</v>
      </c>
      <c r="D10" s="13">
        <v>51163</v>
      </c>
      <c r="E10" s="13">
        <v>39217</v>
      </c>
      <c r="F10" s="13">
        <v>43422</v>
      </c>
      <c r="G10" s="13">
        <v>54040</v>
      </c>
      <c r="H10" s="13">
        <v>48117</v>
      </c>
      <c r="I10" s="13">
        <v>9590</v>
      </c>
      <c r="J10" s="13">
        <v>19029</v>
      </c>
      <c r="K10" s="11">
        <f>SUM(B10:J10)</f>
        <v>366043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247430</v>
      </c>
      <c r="C12" s="17">
        <f t="shared" si="3"/>
        <v>322640</v>
      </c>
      <c r="D12" s="17">
        <f t="shared" si="3"/>
        <v>322246</v>
      </c>
      <c r="E12" s="17">
        <f t="shared" si="3"/>
        <v>227456</v>
      </c>
      <c r="F12" s="17">
        <f t="shared" si="3"/>
        <v>297647</v>
      </c>
      <c r="G12" s="17">
        <f t="shared" si="3"/>
        <v>502930</v>
      </c>
      <c r="H12" s="17">
        <f t="shared" si="3"/>
        <v>228770</v>
      </c>
      <c r="I12" s="17">
        <f t="shared" si="3"/>
        <v>43862</v>
      </c>
      <c r="J12" s="17">
        <f t="shared" si="3"/>
        <v>127356</v>
      </c>
      <c r="K12" s="11">
        <f aca="true" t="shared" si="4" ref="K12:K27">SUM(B12:J12)</f>
        <v>2320337</v>
      </c>
    </row>
    <row r="13" spans="1:13" ht="17.25" customHeight="1">
      <c r="A13" s="14" t="s">
        <v>20</v>
      </c>
      <c r="B13" s="13">
        <v>125582</v>
      </c>
      <c r="C13" s="13">
        <v>174016</v>
      </c>
      <c r="D13" s="13">
        <v>177740</v>
      </c>
      <c r="E13" s="13">
        <v>121497</v>
      </c>
      <c r="F13" s="13">
        <v>159425</v>
      </c>
      <c r="G13" s="13">
        <v>254594</v>
      </c>
      <c r="H13" s="13">
        <v>115056</v>
      </c>
      <c r="I13" s="13">
        <v>25963</v>
      </c>
      <c r="J13" s="13">
        <v>70219</v>
      </c>
      <c r="K13" s="11">
        <f t="shared" si="4"/>
        <v>1224092</v>
      </c>
      <c r="L13" s="52"/>
      <c r="M13" s="53"/>
    </row>
    <row r="14" spans="1:12" ht="17.25" customHeight="1">
      <c r="A14" s="14" t="s">
        <v>21</v>
      </c>
      <c r="B14" s="13">
        <v>115459</v>
      </c>
      <c r="C14" s="13">
        <v>139497</v>
      </c>
      <c r="D14" s="13">
        <v>136363</v>
      </c>
      <c r="E14" s="13">
        <v>99993</v>
      </c>
      <c r="F14" s="13">
        <v>131478</v>
      </c>
      <c r="G14" s="13">
        <v>238587</v>
      </c>
      <c r="H14" s="13">
        <v>106325</v>
      </c>
      <c r="I14" s="13">
        <v>16586</v>
      </c>
      <c r="J14" s="13">
        <v>54283</v>
      </c>
      <c r="K14" s="11">
        <f t="shared" si="4"/>
        <v>1038571</v>
      </c>
      <c r="L14" s="52"/>
    </row>
    <row r="15" spans="1:11" ht="17.25" customHeight="1">
      <c r="A15" s="14" t="s">
        <v>22</v>
      </c>
      <c r="B15" s="13">
        <v>6389</v>
      </c>
      <c r="C15" s="13">
        <v>9127</v>
      </c>
      <c r="D15" s="13">
        <v>8143</v>
      </c>
      <c r="E15" s="13">
        <v>5966</v>
      </c>
      <c r="F15" s="13">
        <v>6744</v>
      </c>
      <c r="G15" s="13">
        <v>9749</v>
      </c>
      <c r="H15" s="13">
        <v>7389</v>
      </c>
      <c r="I15" s="13">
        <v>1313</v>
      </c>
      <c r="J15" s="13">
        <v>2854</v>
      </c>
      <c r="K15" s="11">
        <f t="shared" si="4"/>
        <v>57674</v>
      </c>
    </row>
    <row r="16" spans="1:11" ht="17.25" customHeight="1">
      <c r="A16" s="15" t="s">
        <v>99</v>
      </c>
      <c r="B16" s="13">
        <f>B17+B18+B19</f>
        <v>32530</v>
      </c>
      <c r="C16" s="13">
        <f aca="true" t="shared" si="5" ref="C16:J16">C17+C18+C19</f>
        <v>38979</v>
      </c>
      <c r="D16" s="13">
        <f t="shared" si="5"/>
        <v>37608</v>
      </c>
      <c r="E16" s="13">
        <f t="shared" si="5"/>
        <v>25162</v>
      </c>
      <c r="F16" s="13">
        <f t="shared" si="5"/>
        <v>35125</v>
      </c>
      <c r="G16" s="13">
        <f t="shared" si="5"/>
        <v>56992</v>
      </c>
      <c r="H16" s="13">
        <f t="shared" si="5"/>
        <v>24893</v>
      </c>
      <c r="I16" s="13">
        <f t="shared" si="5"/>
        <v>5769</v>
      </c>
      <c r="J16" s="13">
        <f t="shared" si="5"/>
        <v>16072</v>
      </c>
      <c r="K16" s="11">
        <f t="shared" si="4"/>
        <v>273130</v>
      </c>
    </row>
    <row r="17" spans="1:11" ht="17.25" customHeight="1">
      <c r="A17" s="14" t="s">
        <v>100</v>
      </c>
      <c r="B17" s="13">
        <v>11110</v>
      </c>
      <c r="C17" s="13">
        <v>14750</v>
      </c>
      <c r="D17" s="13">
        <v>13824</v>
      </c>
      <c r="E17" s="13">
        <v>9924</v>
      </c>
      <c r="F17" s="13">
        <v>14246</v>
      </c>
      <c r="G17" s="13">
        <v>23811</v>
      </c>
      <c r="H17" s="13">
        <v>10395</v>
      </c>
      <c r="I17" s="13">
        <v>2490</v>
      </c>
      <c r="J17" s="13">
        <v>5187</v>
      </c>
      <c r="K17" s="11">
        <f t="shared" si="4"/>
        <v>105737</v>
      </c>
    </row>
    <row r="18" spans="1:11" ht="17.25" customHeight="1">
      <c r="A18" s="14" t="s">
        <v>101</v>
      </c>
      <c r="B18" s="13">
        <v>2676</v>
      </c>
      <c r="C18" s="13">
        <v>2743</v>
      </c>
      <c r="D18" s="13">
        <v>3653</v>
      </c>
      <c r="E18" s="13">
        <v>2519</v>
      </c>
      <c r="F18" s="13">
        <v>3423</v>
      </c>
      <c r="G18" s="13">
        <v>6806</v>
      </c>
      <c r="H18" s="13">
        <v>2079</v>
      </c>
      <c r="I18" s="13">
        <v>502</v>
      </c>
      <c r="J18" s="13">
        <v>1608</v>
      </c>
      <c r="K18" s="11">
        <f t="shared" si="4"/>
        <v>26009</v>
      </c>
    </row>
    <row r="19" spans="1:11" ht="17.25" customHeight="1">
      <c r="A19" s="14" t="s">
        <v>102</v>
      </c>
      <c r="B19" s="13">
        <v>18744</v>
      </c>
      <c r="C19" s="13">
        <v>21486</v>
      </c>
      <c r="D19" s="13">
        <v>20131</v>
      </c>
      <c r="E19" s="13">
        <v>12719</v>
      </c>
      <c r="F19" s="13">
        <v>17456</v>
      </c>
      <c r="G19" s="13">
        <v>26375</v>
      </c>
      <c r="H19" s="13">
        <v>12419</v>
      </c>
      <c r="I19" s="13">
        <v>2777</v>
      </c>
      <c r="J19" s="13">
        <v>9277</v>
      </c>
      <c r="K19" s="11">
        <f t="shared" si="4"/>
        <v>141384</v>
      </c>
    </row>
    <row r="20" spans="1:11" ht="17.25" customHeight="1">
      <c r="A20" s="16" t="s">
        <v>23</v>
      </c>
      <c r="B20" s="11">
        <f>+B21+B22+B23</f>
        <v>180711</v>
      </c>
      <c r="C20" s="11">
        <f aca="true" t="shared" si="6" ref="C20:J20">+C21+C22+C23</f>
        <v>200583</v>
      </c>
      <c r="D20" s="11">
        <f t="shared" si="6"/>
        <v>225019</v>
      </c>
      <c r="E20" s="11">
        <f t="shared" si="6"/>
        <v>145597</v>
      </c>
      <c r="F20" s="11">
        <f t="shared" si="6"/>
        <v>228253</v>
      </c>
      <c r="G20" s="11">
        <f t="shared" si="6"/>
        <v>424818</v>
      </c>
      <c r="H20" s="11">
        <f t="shared" si="6"/>
        <v>143722</v>
      </c>
      <c r="I20" s="11">
        <f t="shared" si="6"/>
        <v>35171</v>
      </c>
      <c r="J20" s="11">
        <f t="shared" si="6"/>
        <v>83369</v>
      </c>
      <c r="K20" s="11">
        <f t="shared" si="4"/>
        <v>1667243</v>
      </c>
    </row>
    <row r="21" spans="1:12" ht="17.25" customHeight="1">
      <c r="A21" s="12" t="s">
        <v>24</v>
      </c>
      <c r="B21" s="13">
        <v>101664</v>
      </c>
      <c r="C21" s="13">
        <v>123280</v>
      </c>
      <c r="D21" s="13">
        <v>139515</v>
      </c>
      <c r="E21" s="13">
        <v>88058</v>
      </c>
      <c r="F21" s="13">
        <v>136788</v>
      </c>
      <c r="G21" s="13">
        <v>235315</v>
      </c>
      <c r="H21" s="13">
        <v>84609</v>
      </c>
      <c r="I21" s="13">
        <v>22511</v>
      </c>
      <c r="J21" s="13">
        <v>51221</v>
      </c>
      <c r="K21" s="11">
        <f t="shared" si="4"/>
        <v>982961</v>
      </c>
      <c r="L21" s="52"/>
    </row>
    <row r="22" spans="1:12" ht="17.25" customHeight="1">
      <c r="A22" s="12" t="s">
        <v>25</v>
      </c>
      <c r="B22" s="13">
        <v>75255</v>
      </c>
      <c r="C22" s="13">
        <v>72894</v>
      </c>
      <c r="D22" s="13">
        <v>80838</v>
      </c>
      <c r="E22" s="13">
        <v>54753</v>
      </c>
      <c r="F22" s="13">
        <v>87465</v>
      </c>
      <c r="G22" s="13">
        <v>182984</v>
      </c>
      <c r="H22" s="13">
        <v>55784</v>
      </c>
      <c r="I22" s="13">
        <v>11825</v>
      </c>
      <c r="J22" s="13">
        <v>30601</v>
      </c>
      <c r="K22" s="11">
        <f t="shared" si="4"/>
        <v>652399</v>
      </c>
      <c r="L22" s="52"/>
    </row>
    <row r="23" spans="1:11" ht="17.25" customHeight="1">
      <c r="A23" s="12" t="s">
        <v>26</v>
      </c>
      <c r="B23" s="13">
        <v>3792</v>
      </c>
      <c r="C23" s="13">
        <v>4409</v>
      </c>
      <c r="D23" s="13">
        <v>4666</v>
      </c>
      <c r="E23" s="13">
        <v>2786</v>
      </c>
      <c r="F23" s="13">
        <v>4000</v>
      </c>
      <c r="G23" s="13">
        <v>6519</v>
      </c>
      <c r="H23" s="13">
        <v>3329</v>
      </c>
      <c r="I23" s="13">
        <v>835</v>
      </c>
      <c r="J23" s="13">
        <v>1547</v>
      </c>
      <c r="K23" s="11">
        <f t="shared" si="4"/>
        <v>31883</v>
      </c>
    </row>
    <row r="24" spans="1:11" ht="17.25" customHeight="1">
      <c r="A24" s="16" t="s">
        <v>27</v>
      </c>
      <c r="B24" s="13">
        <v>52306</v>
      </c>
      <c r="C24" s="13">
        <v>80180</v>
      </c>
      <c r="D24" s="13">
        <v>89369</v>
      </c>
      <c r="E24" s="13">
        <v>55097</v>
      </c>
      <c r="F24" s="13">
        <v>65707</v>
      </c>
      <c r="G24" s="13">
        <v>82625</v>
      </c>
      <c r="H24" s="13">
        <v>40497</v>
      </c>
      <c r="I24" s="13">
        <v>16632</v>
      </c>
      <c r="J24" s="13">
        <v>39652</v>
      </c>
      <c r="K24" s="11">
        <f t="shared" si="4"/>
        <v>522065</v>
      </c>
    </row>
    <row r="25" spans="1:12" ht="17.25" customHeight="1">
      <c r="A25" s="12" t="s">
        <v>28</v>
      </c>
      <c r="B25" s="13">
        <v>33476</v>
      </c>
      <c r="C25" s="13">
        <v>51315</v>
      </c>
      <c r="D25" s="13">
        <v>57196</v>
      </c>
      <c r="E25" s="13">
        <v>35262</v>
      </c>
      <c r="F25" s="13">
        <v>42052</v>
      </c>
      <c r="G25" s="13">
        <v>52880</v>
      </c>
      <c r="H25" s="13">
        <v>25918</v>
      </c>
      <c r="I25" s="13">
        <v>10644</v>
      </c>
      <c r="J25" s="13">
        <v>25377</v>
      </c>
      <c r="K25" s="11">
        <f t="shared" si="4"/>
        <v>334120</v>
      </c>
      <c r="L25" s="52"/>
    </row>
    <row r="26" spans="1:12" ht="17.25" customHeight="1">
      <c r="A26" s="12" t="s">
        <v>29</v>
      </c>
      <c r="B26" s="13">
        <v>18830</v>
      </c>
      <c r="C26" s="13">
        <v>28865</v>
      </c>
      <c r="D26" s="13">
        <v>32173</v>
      </c>
      <c r="E26" s="13">
        <v>19835</v>
      </c>
      <c r="F26" s="13">
        <v>23655</v>
      </c>
      <c r="G26" s="13">
        <v>29745</v>
      </c>
      <c r="H26" s="13">
        <v>14579</v>
      </c>
      <c r="I26" s="13">
        <v>5988</v>
      </c>
      <c r="J26" s="13">
        <v>14275</v>
      </c>
      <c r="K26" s="11">
        <f t="shared" si="4"/>
        <v>187945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5073</v>
      </c>
      <c r="I27" s="11">
        <v>0</v>
      </c>
      <c r="J27" s="11">
        <v>0</v>
      </c>
      <c r="K27" s="11">
        <f t="shared" si="4"/>
        <v>5073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16002.08</v>
      </c>
      <c r="I35" s="19">
        <v>0</v>
      </c>
      <c r="J35" s="19">
        <v>0</v>
      </c>
      <c r="K35" s="23">
        <f>SUM(B35:J35)</f>
        <v>16002.08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1473704.45</v>
      </c>
      <c r="C47" s="22">
        <f aca="true" t="shared" si="11" ref="C47:H47">+C48+C56</f>
        <v>2123011.25</v>
      </c>
      <c r="D47" s="22">
        <f t="shared" si="11"/>
        <v>2468085.8600000003</v>
      </c>
      <c r="E47" s="22">
        <f t="shared" si="11"/>
        <v>1429051.5199999998</v>
      </c>
      <c r="F47" s="22">
        <f t="shared" si="11"/>
        <v>1888962.05</v>
      </c>
      <c r="G47" s="22">
        <f t="shared" si="11"/>
        <v>2709026.1199999996</v>
      </c>
      <c r="H47" s="22">
        <f t="shared" si="11"/>
        <v>1384629.1300000004</v>
      </c>
      <c r="I47" s="22">
        <f>+I48+I56</f>
        <v>531638.3099999999</v>
      </c>
      <c r="J47" s="22">
        <f>+J48+J56</f>
        <v>824792.18</v>
      </c>
      <c r="K47" s="22">
        <f>SUM(B47:J47)</f>
        <v>14832900.870000001</v>
      </c>
    </row>
    <row r="48" spans="1:11" ht="17.25" customHeight="1">
      <c r="A48" s="16" t="s">
        <v>46</v>
      </c>
      <c r="B48" s="23">
        <f>SUM(B49:B55)</f>
        <v>1456325.1199999999</v>
      </c>
      <c r="C48" s="23">
        <f aca="true" t="shared" si="12" ref="C48:H48">SUM(C49:C55)</f>
        <v>2100876.56</v>
      </c>
      <c r="D48" s="23">
        <f t="shared" si="12"/>
        <v>2442809.1700000004</v>
      </c>
      <c r="E48" s="23">
        <f t="shared" si="12"/>
        <v>1408153.0399999998</v>
      </c>
      <c r="F48" s="23">
        <f t="shared" si="12"/>
        <v>1867090.22</v>
      </c>
      <c r="G48" s="23">
        <f t="shared" si="12"/>
        <v>2681241.59</v>
      </c>
      <c r="H48" s="23">
        <f t="shared" si="12"/>
        <v>1366075.1000000003</v>
      </c>
      <c r="I48" s="23">
        <f>SUM(I49:I55)</f>
        <v>531638.3099999999</v>
      </c>
      <c r="J48" s="23">
        <f>SUM(J49:J55)</f>
        <v>811832.65</v>
      </c>
      <c r="K48" s="23">
        <f aca="true" t="shared" si="13" ref="K48:K56">SUM(B48:J48)</f>
        <v>14666041.76</v>
      </c>
    </row>
    <row r="49" spans="1:11" ht="17.25" customHeight="1">
      <c r="A49" s="34" t="s">
        <v>47</v>
      </c>
      <c r="B49" s="23">
        <f aca="true" t="shared" si="14" ref="B49:H49">ROUND(B30*B7,2)</f>
        <v>1430015.42</v>
      </c>
      <c r="C49" s="23">
        <f t="shared" si="14"/>
        <v>2060433.18</v>
      </c>
      <c r="D49" s="23">
        <f t="shared" si="14"/>
        <v>2401743.41</v>
      </c>
      <c r="E49" s="23">
        <f t="shared" si="14"/>
        <v>1386863.16</v>
      </c>
      <c r="F49" s="23">
        <f t="shared" si="14"/>
        <v>1831865.96</v>
      </c>
      <c r="G49" s="23">
        <f t="shared" si="14"/>
        <v>2636983.86</v>
      </c>
      <c r="H49" s="23">
        <f t="shared" si="14"/>
        <v>1324126.54</v>
      </c>
      <c r="I49" s="23">
        <f>ROUND(I30*I7,2)</f>
        <v>530572.59</v>
      </c>
      <c r="J49" s="23">
        <f>ROUND(J30*J7,2)</f>
        <v>809615.61</v>
      </c>
      <c r="K49" s="23">
        <f t="shared" si="13"/>
        <v>14412219.729999997</v>
      </c>
    </row>
    <row r="50" spans="1:11" ht="17.25" customHeight="1">
      <c r="A50" s="34" t="s">
        <v>48</v>
      </c>
      <c r="B50" s="19">
        <v>0</v>
      </c>
      <c r="C50" s="23">
        <f>ROUND(C31*C7,2)</f>
        <v>4579.96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4579.96</v>
      </c>
    </row>
    <row r="51" spans="1:11" ht="17.25" customHeight="1">
      <c r="A51" s="68" t="s">
        <v>110</v>
      </c>
      <c r="B51" s="69">
        <f>ROUND(B32*B7,2)</f>
        <v>-2662.25</v>
      </c>
      <c r="C51" s="69">
        <f>ROUND(C32*C7,2)</f>
        <v>-3440.73</v>
      </c>
      <c r="D51" s="69">
        <f aca="true" t="shared" si="15" ref="D51:J51">ROUND(D32*D7,2)</f>
        <v>-3627.03</v>
      </c>
      <c r="E51" s="69">
        <f t="shared" si="15"/>
        <v>-2256</v>
      </c>
      <c r="F51" s="69">
        <f t="shared" si="15"/>
        <v>-3145.91</v>
      </c>
      <c r="G51" s="69">
        <f t="shared" si="15"/>
        <v>-4373.48</v>
      </c>
      <c r="H51" s="69">
        <f t="shared" si="15"/>
        <v>-2258.93</v>
      </c>
      <c r="I51" s="69">
        <f t="shared" si="15"/>
        <v>0</v>
      </c>
      <c r="J51" s="69">
        <f t="shared" si="15"/>
        <v>0</v>
      </c>
      <c r="K51" s="69">
        <f>SUM(B51:J51)</f>
        <v>-21764.33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16002.08</v>
      </c>
      <c r="I53" s="31">
        <f>+I35</f>
        <v>0</v>
      </c>
      <c r="J53" s="31">
        <f>+J35</f>
        <v>0</v>
      </c>
      <c r="K53" s="23">
        <f t="shared" si="13"/>
        <v>16002.08</v>
      </c>
    </row>
    <row r="54" spans="1:11" ht="17.25" customHeight="1">
      <c r="A54" s="12" t="s">
        <v>51</v>
      </c>
      <c r="B54" s="19">
        <v>24880.27</v>
      </c>
      <c r="C54" s="19">
        <v>33530.43</v>
      </c>
      <c r="D54" s="19">
        <v>38687.95</v>
      </c>
      <c r="E54" s="19">
        <v>20100.48</v>
      </c>
      <c r="F54" s="19">
        <v>33178.53</v>
      </c>
      <c r="G54" s="19">
        <v>41372.33</v>
      </c>
      <c r="H54" s="19">
        <v>24490.37</v>
      </c>
      <c r="I54" s="19">
        <v>0</v>
      </c>
      <c r="J54" s="19">
        <v>0</v>
      </c>
      <c r="K54" s="19">
        <f t="shared" si="13"/>
        <v>216240.36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-216692.22999999998</v>
      </c>
      <c r="C60" s="35">
        <f t="shared" si="16"/>
        <v>-236329.78</v>
      </c>
      <c r="D60" s="35">
        <f t="shared" si="16"/>
        <v>-292665.51</v>
      </c>
      <c r="E60" s="35">
        <f t="shared" si="16"/>
        <v>-261020.97</v>
      </c>
      <c r="F60" s="35">
        <f t="shared" si="16"/>
        <v>-249914.7</v>
      </c>
      <c r="G60" s="35">
        <f t="shared" si="16"/>
        <v>-309048.54</v>
      </c>
      <c r="H60" s="35">
        <f t="shared" si="16"/>
        <v>-195707.85</v>
      </c>
      <c r="I60" s="35">
        <f t="shared" si="16"/>
        <v>-92056.23999999999</v>
      </c>
      <c r="J60" s="35">
        <f t="shared" si="16"/>
        <v>-90996.84</v>
      </c>
      <c r="K60" s="35">
        <f>SUM(B60:J60)</f>
        <v>-1944432.6600000001</v>
      </c>
    </row>
    <row r="61" spans="1:11" ht="18.75" customHeight="1">
      <c r="A61" s="16" t="s">
        <v>78</v>
      </c>
      <c r="B61" s="35">
        <f aca="true" t="shared" si="17" ref="B61:J61">B62+B63+B64+B65+B66+B67</f>
        <v>-200653.37</v>
      </c>
      <c r="C61" s="35">
        <f t="shared" si="17"/>
        <v>-213753.09</v>
      </c>
      <c r="D61" s="35">
        <f t="shared" si="17"/>
        <v>-195285.13</v>
      </c>
      <c r="E61" s="35">
        <f t="shared" si="17"/>
        <v>-208462.14</v>
      </c>
      <c r="F61" s="35">
        <f t="shared" si="17"/>
        <v>-213709.37</v>
      </c>
      <c r="G61" s="35">
        <f t="shared" si="17"/>
        <v>-235838.31</v>
      </c>
      <c r="H61" s="35">
        <f t="shared" si="17"/>
        <v>-168429.5</v>
      </c>
      <c r="I61" s="35">
        <f t="shared" si="17"/>
        <v>-33565</v>
      </c>
      <c r="J61" s="35">
        <f t="shared" si="17"/>
        <v>-66601.5</v>
      </c>
      <c r="K61" s="35">
        <f aca="true" t="shared" si="18" ref="K61:K94">SUM(B61:J61)</f>
        <v>-1536297.41</v>
      </c>
    </row>
    <row r="62" spans="1:11" ht="18.75" customHeight="1">
      <c r="A62" s="12" t="s">
        <v>79</v>
      </c>
      <c r="B62" s="35">
        <f>-ROUND(B9*$D$3,2)</f>
        <v>-145803</v>
      </c>
      <c r="C62" s="35">
        <f aca="true" t="shared" si="19" ref="C62:J62">-ROUND(C9*$D$3,2)</f>
        <v>-209324.5</v>
      </c>
      <c r="D62" s="35">
        <f t="shared" si="19"/>
        <v>-179070.5</v>
      </c>
      <c r="E62" s="35">
        <f t="shared" si="19"/>
        <v>-137259.5</v>
      </c>
      <c r="F62" s="35">
        <f t="shared" si="19"/>
        <v>-151977</v>
      </c>
      <c r="G62" s="35">
        <f t="shared" si="19"/>
        <v>-189140</v>
      </c>
      <c r="H62" s="35">
        <f t="shared" si="19"/>
        <v>-168409.5</v>
      </c>
      <c r="I62" s="35">
        <f t="shared" si="19"/>
        <v>-33565</v>
      </c>
      <c r="J62" s="35">
        <f t="shared" si="19"/>
        <v>-66601.5</v>
      </c>
      <c r="K62" s="35">
        <f t="shared" si="18"/>
        <v>-1281150.5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-511</v>
      </c>
      <c r="C64" s="35">
        <v>-140</v>
      </c>
      <c r="D64" s="35">
        <v>-140</v>
      </c>
      <c r="E64" s="35">
        <v>-574</v>
      </c>
      <c r="F64" s="35">
        <v>-353.5</v>
      </c>
      <c r="G64" s="35">
        <v>-238</v>
      </c>
      <c r="H64" s="19">
        <v>0</v>
      </c>
      <c r="I64" s="19">
        <v>0</v>
      </c>
      <c r="J64" s="19">
        <v>0</v>
      </c>
      <c r="K64" s="35">
        <f t="shared" si="18"/>
        <v>-1956.5</v>
      </c>
    </row>
    <row r="65" spans="1:11" ht="18.75" customHeight="1">
      <c r="A65" s="12" t="s">
        <v>111</v>
      </c>
      <c r="B65" s="19">
        <v>-980</v>
      </c>
      <c r="C65" s="19">
        <v>-343</v>
      </c>
      <c r="D65" s="19">
        <v>-367.5</v>
      </c>
      <c r="E65" s="19">
        <v>-931</v>
      </c>
      <c r="F65" s="19">
        <v>-196</v>
      </c>
      <c r="G65" s="19">
        <v>-196</v>
      </c>
      <c r="H65" s="19">
        <v>0</v>
      </c>
      <c r="I65" s="19">
        <v>0</v>
      </c>
      <c r="J65" s="19">
        <v>0</v>
      </c>
      <c r="K65" s="35">
        <f t="shared" si="18"/>
        <v>-3013.5</v>
      </c>
    </row>
    <row r="66" spans="1:11" ht="18.75" customHeight="1">
      <c r="A66" s="12" t="s">
        <v>56</v>
      </c>
      <c r="B66" s="47">
        <v>-53314.37</v>
      </c>
      <c r="C66" s="47">
        <v>-3945.59</v>
      </c>
      <c r="D66" s="47">
        <v>-15662.13</v>
      </c>
      <c r="E66" s="47">
        <v>-69652.64</v>
      </c>
      <c r="F66" s="47">
        <v>-61182.87</v>
      </c>
      <c r="G66" s="47">
        <v>-46264.31</v>
      </c>
      <c r="H66" s="19">
        <v>-20</v>
      </c>
      <c r="I66" s="19">
        <v>0</v>
      </c>
      <c r="J66" s="19">
        <v>0</v>
      </c>
      <c r="K66" s="35">
        <f t="shared" si="18"/>
        <v>-250041.91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-45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-16038.86</v>
      </c>
      <c r="C68" s="35">
        <f t="shared" si="20"/>
        <v>-22576.690000000002</v>
      </c>
      <c r="D68" s="35">
        <f t="shared" si="20"/>
        <v>-97380.38</v>
      </c>
      <c r="E68" s="35">
        <f t="shared" si="20"/>
        <v>-52558.829999999994</v>
      </c>
      <c r="F68" s="35">
        <f t="shared" si="20"/>
        <v>-36205.33</v>
      </c>
      <c r="G68" s="35">
        <f t="shared" si="20"/>
        <v>-73210.23</v>
      </c>
      <c r="H68" s="35">
        <f t="shared" si="20"/>
        <v>-27278.350000000002</v>
      </c>
      <c r="I68" s="35">
        <f t="shared" si="20"/>
        <v>-58491.24</v>
      </c>
      <c r="J68" s="35">
        <f t="shared" si="20"/>
        <v>-24395.34</v>
      </c>
      <c r="K68" s="35">
        <f t="shared" si="18"/>
        <v>-408135.24999999994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-2340</v>
      </c>
      <c r="C75" s="19">
        <v>-2588.34</v>
      </c>
      <c r="D75" s="19">
        <v>-77812.45</v>
      </c>
      <c r="E75" s="19">
        <v>-27736.89</v>
      </c>
      <c r="F75" s="19">
        <v>-17778.43</v>
      </c>
      <c r="G75" s="19">
        <v>-46051.24</v>
      </c>
      <c r="H75" s="19">
        <v>-13980.17</v>
      </c>
      <c r="I75" s="19">
        <v>0</v>
      </c>
      <c r="J75" s="19">
        <v>0</v>
      </c>
      <c r="K75" s="19">
        <f t="shared" si="18"/>
        <v>-188287.52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-11861.13</v>
      </c>
      <c r="F92" s="19">
        <v>0</v>
      </c>
      <c r="G92" s="19">
        <v>0</v>
      </c>
      <c r="H92" s="19">
        <v>0</v>
      </c>
      <c r="I92" s="48">
        <v>-6698.64</v>
      </c>
      <c r="J92" s="48">
        <v>-14763.78</v>
      </c>
      <c r="K92" s="48">
        <f t="shared" si="18"/>
        <v>-33323.55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1257012.22</v>
      </c>
      <c r="C97" s="24">
        <f t="shared" si="21"/>
        <v>1886681.47</v>
      </c>
      <c r="D97" s="24">
        <f t="shared" si="21"/>
        <v>2175420.3500000006</v>
      </c>
      <c r="E97" s="24">
        <f t="shared" si="21"/>
        <v>1168030.5499999998</v>
      </c>
      <c r="F97" s="24">
        <f t="shared" si="21"/>
        <v>1639047.35</v>
      </c>
      <c r="G97" s="24">
        <f t="shared" si="21"/>
        <v>2399977.5799999996</v>
      </c>
      <c r="H97" s="24">
        <f t="shared" si="21"/>
        <v>1188921.2800000003</v>
      </c>
      <c r="I97" s="24">
        <f>+I98+I99</f>
        <v>439582.06999999995</v>
      </c>
      <c r="J97" s="24">
        <f>+J98+J99</f>
        <v>733795.3400000001</v>
      </c>
      <c r="K97" s="48">
        <f>SUM(B97:J97)</f>
        <v>12888468.21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1239632.89</v>
      </c>
      <c r="C98" s="24">
        <f t="shared" si="22"/>
        <v>1864546.78</v>
      </c>
      <c r="D98" s="24">
        <f t="shared" si="22"/>
        <v>2150143.6600000006</v>
      </c>
      <c r="E98" s="24">
        <f t="shared" si="22"/>
        <v>1147132.0699999998</v>
      </c>
      <c r="F98" s="24">
        <f t="shared" si="22"/>
        <v>1617175.52</v>
      </c>
      <c r="G98" s="24">
        <f t="shared" si="22"/>
        <v>2372193.05</v>
      </c>
      <c r="H98" s="24">
        <f t="shared" si="22"/>
        <v>1170367.2500000002</v>
      </c>
      <c r="I98" s="24">
        <f t="shared" si="22"/>
        <v>439582.06999999995</v>
      </c>
      <c r="J98" s="24">
        <f t="shared" si="22"/>
        <v>720835.81</v>
      </c>
      <c r="K98" s="48">
        <f>SUM(B98:J98)</f>
        <v>12721609.1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12888468.24</v>
      </c>
      <c r="L105" s="54"/>
    </row>
    <row r="106" spans="1:11" ht="18.75" customHeight="1">
      <c r="A106" s="26" t="s">
        <v>74</v>
      </c>
      <c r="B106" s="27">
        <v>156272.69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156272.69</v>
      </c>
    </row>
    <row r="107" spans="1:11" ht="18.75" customHeight="1">
      <c r="A107" s="26" t="s">
        <v>75</v>
      </c>
      <c r="B107" s="27">
        <v>1100739.53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1100739.53</v>
      </c>
    </row>
    <row r="108" spans="1:11" ht="18.75" customHeight="1">
      <c r="A108" s="26" t="s">
        <v>76</v>
      </c>
      <c r="B108" s="40">
        <v>0</v>
      </c>
      <c r="C108" s="27">
        <f>+C97</f>
        <v>1886681.47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1886681.47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2175420.3500000006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2175420.3500000006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1168030.5499999998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1168030.5499999998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307165.68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307165.68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571186.93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571186.93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760694.74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760694.74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703589.99</v>
      </c>
      <c r="H114" s="40">
        <v>0</v>
      </c>
      <c r="I114" s="40">
        <v>0</v>
      </c>
      <c r="J114" s="40">
        <v>0</v>
      </c>
      <c r="K114" s="41">
        <f t="shared" si="24"/>
        <v>703589.99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56018.53</v>
      </c>
      <c r="H115" s="40">
        <v>0</v>
      </c>
      <c r="I115" s="40">
        <v>0</v>
      </c>
      <c r="J115" s="40">
        <v>0</v>
      </c>
      <c r="K115" s="41">
        <f t="shared" si="24"/>
        <v>56018.53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36008.8</v>
      </c>
      <c r="H116" s="40">
        <v>0</v>
      </c>
      <c r="I116" s="40">
        <v>0</v>
      </c>
      <c r="J116" s="40">
        <v>0</v>
      </c>
      <c r="K116" s="41">
        <f t="shared" si="24"/>
        <v>36008.8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354442.27</v>
      </c>
      <c r="H117" s="40">
        <v>0</v>
      </c>
      <c r="I117" s="40">
        <v>0</v>
      </c>
      <c r="J117" s="40">
        <v>0</v>
      </c>
      <c r="K117" s="41">
        <f t="shared" si="24"/>
        <v>354442.27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1249918.01</v>
      </c>
      <c r="H118" s="40">
        <v>0</v>
      </c>
      <c r="I118" s="40">
        <v>0</v>
      </c>
      <c r="J118" s="40">
        <v>0</v>
      </c>
      <c r="K118" s="41">
        <f t="shared" si="24"/>
        <v>1249918.01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429200.3</v>
      </c>
      <c r="I119" s="40">
        <v>0</v>
      </c>
      <c r="J119" s="40">
        <v>0</v>
      </c>
      <c r="K119" s="41">
        <f t="shared" si="24"/>
        <v>429200.3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759720.99</v>
      </c>
      <c r="I120" s="40">
        <v>0</v>
      </c>
      <c r="J120" s="40">
        <v>0</v>
      </c>
      <c r="K120" s="41">
        <f t="shared" si="24"/>
        <v>759720.99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439582.07</v>
      </c>
      <c r="J121" s="40">
        <v>0</v>
      </c>
      <c r="K121" s="41">
        <f t="shared" si="24"/>
        <v>439582.07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733795.34</v>
      </c>
      <c r="K122" s="44">
        <f t="shared" si="24"/>
        <v>733795.34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2015-07-31T19:48:27Z</dcterms:modified>
  <cp:category/>
  <cp:version/>
  <cp:contentType/>
  <cp:contentStatus/>
</cp:coreProperties>
</file>