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<sst xmlns="http://schemas.openxmlformats.org/spreadsheetml/2006/main" count="126" uniqueCount="126">
  <si>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</si>
  <si>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</si>
  <si>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</si>
  <si>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</si>
  <si>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</si>
  <si>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</si>
  <si>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</si>
  <si>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</si>
  <si>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</si>
  <si>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</si>
  <si>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</si>
  <si>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</si>
  <si>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</si>
  <si>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</si>
  <si>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</si>
  <si>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</si>
  <si>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</si>
  <si>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</si>
  <si>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</si>
  <si>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</si>
  <si>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</si>
  <si>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</si>
  <si>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</si>
  <si>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</si>
  <si>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</si>
  <si>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</si>
  <si>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</si>
  <si>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</si>
  <si>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</si>
  <si>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</si>
  <si>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</si>
  <si>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</si>
  <si>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</si>
  <si>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</si>
  <si>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</si>
  <si>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</si>
  <si>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</si>
  <si>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</si>
  <si>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</si>
  <si>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</si>
  <si>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</si>
  <si>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</si>
  <si>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</si>
  <si>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</si>
  <si>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</si>
  <si>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</si>
  <si>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</si>
  <si>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</si>
  <si>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</si>
  <si>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</si>
  <si>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</si>
  <si>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</si>
  <si>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</si>
  <si>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</si>
  <si>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</si>
  <si>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</si>
  <si>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</si>
  <si>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</si>
  <si>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</si>
  <si>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</si>
  <si>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</si>
  <si>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</si>
  <si>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</si>
  <si>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</si>
  <si>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</si>
  <si>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</si>
  <si>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</si>
  <si>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</si>
  <si>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</si>
  <si>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</si>
  <si>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</si>
  <si>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</si>
  <si>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</si>
  <si>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</si>
  <si>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</si>
  <si>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</si>
  <si>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</si>
  <si>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</si>
  <si>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</si>
  <si>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</si>
  <si>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</si>
  <si>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</si>
  <si>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</si>
  <si>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</si>
  <si>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</si>
  <si>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</si>
  <si>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</si>
  <si>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</si>
  <si>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</si>
  <si>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</si>
  <si>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</si>
  <si>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</si>
  <si>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</si>
  <si>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</si>
  <si>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</si>
  <si>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</si>
  <si>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</si>
  <si>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</si>
  <si>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</si>
  <si>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</si>
  <si>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</si>
  <si>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</si>
  <si>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</si>
  <si>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</si>
  <si>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</si>
  <si>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</si>
  <si>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</si>
  <si>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</si>
  <si>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</si>
  <si>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</si>
  <si>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</si>
  <si>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</si>
  <si>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</si>
  <si>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</si>
  <si>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</si>
  <si>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</si>
  <si>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</si>
  <si>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</si>
  <si>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</si>
  <si>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</si>
  <si>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</si>
  <si>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</si>
  <si>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</si>
  <si>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</si>
  <si>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</si>
  <si>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25/07/15 - VENCIMENTO 31/07/15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</si>
</sst>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296846</v>
      </c>
      <c r="C7" s="9">
        <f t="shared" si="0"/>
        <v>375867</v>
      </c>
      <c r="D7" s="9">
        <f t="shared" si="0"/>
        <v>419294</v>
      </c>
      <c r="E7" s="9">
        <f t="shared" si="0"/>
        <v>226630</v>
      </c>
      <c r="F7" s="9">
        <f t="shared" si="0"/>
        <v>353891</v>
      </c>
      <c r="G7" s="9">
        <f t="shared" si="0"/>
        <v>575507</v>
      </c>
      <c r="H7" s="9">
        <f t="shared" si="0"/>
        <v>227551</v>
      </c>
      <c r="I7" s="9">
        <f t="shared" si="0"/>
        <v>50674</v>
      </c>
      <c r="J7" s="9">
        <f t="shared" si="0"/>
        <v>151948</v>
      </c>
      <c r="K7" s="9">
        <f t="shared" si="0"/>
        <v>2678208</v>
      </c>
      <c r="L7" s="52"/>
    </row>
    <row r="8" spans="1:11" ht="17.25" customHeight="1">
      <c r="A8" s="10" t="s">
        <v>103</v>
      </c>
      <c r="B8" s="11">
        <f>B9+B12+B16</f>
        <v>172428</v>
      </c>
      <c r="C8" s="11">
        <f aca="true" t="shared" si="1" ref="C8:J8">C9+C12+C16</f>
        <v>229410</v>
      </c>
      <c r="D8" s="11">
        <f t="shared" si="1"/>
        <v>242502</v>
      </c>
      <c r="E8" s="11">
        <f t="shared" si="1"/>
        <v>137804</v>
      </c>
      <c r="F8" s="11">
        <f t="shared" si="1"/>
        <v>198286</v>
      </c>
      <c r="G8" s="11">
        <f t="shared" si="1"/>
        <v>314887</v>
      </c>
      <c r="H8" s="11">
        <f t="shared" si="1"/>
        <v>142459</v>
      </c>
      <c r="I8" s="11">
        <f t="shared" si="1"/>
        <v>27630</v>
      </c>
      <c r="J8" s="11">
        <f t="shared" si="1"/>
        <v>88447</v>
      </c>
      <c r="K8" s="11">
        <f>SUM(B8:J8)</f>
        <v>1553853</v>
      </c>
    </row>
    <row r="9" spans="1:11" ht="17.25" customHeight="1">
      <c r="A9" s="15" t="s">
        <v>17</v>
      </c>
      <c r="B9" s="13">
        <f>+B10+B11</f>
        <v>28696</v>
      </c>
      <c r="C9" s="13">
        <f aca="true" t="shared" si="2" ref="C9:J9">+C10+C11</f>
        <v>42933</v>
      </c>
      <c r="D9" s="13">
        <f t="shared" si="2"/>
        <v>39638</v>
      </c>
      <c r="E9" s="13">
        <f t="shared" si="2"/>
        <v>24204</v>
      </c>
      <c r="F9" s="13">
        <f t="shared" si="2"/>
        <v>26997</v>
      </c>
      <c r="G9" s="13">
        <f t="shared" si="2"/>
        <v>32253</v>
      </c>
      <c r="H9" s="13">
        <f t="shared" si="2"/>
        <v>26933</v>
      </c>
      <c r="I9" s="13">
        <f t="shared" si="2"/>
        <v>5838</v>
      </c>
      <c r="J9" s="13">
        <f t="shared" si="2"/>
        <v>13336</v>
      </c>
      <c r="K9" s="11">
        <f>SUM(B9:J9)</f>
        <v>240828</v>
      </c>
    </row>
    <row r="10" spans="1:11" ht="17.25" customHeight="1">
      <c r="A10" s="29" t="s">
        <v>18</v>
      </c>
      <c r="B10" s="13">
        <v>28696</v>
      </c>
      <c r="C10" s="13">
        <v>42933</v>
      </c>
      <c r="D10" s="13">
        <v>39638</v>
      </c>
      <c r="E10" s="13">
        <v>24204</v>
      </c>
      <c r="F10" s="13">
        <v>26997</v>
      </c>
      <c r="G10" s="13">
        <v>32253</v>
      </c>
      <c r="H10" s="13">
        <v>26933</v>
      </c>
      <c r="I10" s="13">
        <v>5838</v>
      </c>
      <c r="J10" s="13">
        <v>13336</v>
      </c>
      <c r="K10" s="11">
        <f>SUM(B10:J10)</f>
        <v>240828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126024</v>
      </c>
      <c r="C12" s="17">
        <f t="shared" si="3"/>
        <v>165264</v>
      </c>
      <c r="D12" s="17">
        <f t="shared" si="3"/>
        <v>180926</v>
      </c>
      <c r="E12" s="17">
        <f t="shared" si="3"/>
        <v>101670</v>
      </c>
      <c r="F12" s="17">
        <f t="shared" si="3"/>
        <v>151876</v>
      </c>
      <c r="G12" s="17">
        <f t="shared" si="3"/>
        <v>253014</v>
      </c>
      <c r="H12" s="17">
        <f t="shared" si="3"/>
        <v>104202</v>
      </c>
      <c r="I12" s="17">
        <f t="shared" si="3"/>
        <v>19142</v>
      </c>
      <c r="J12" s="17">
        <f t="shared" si="3"/>
        <v>66786</v>
      </c>
      <c r="K12" s="11">
        <f aca="true" t="shared" si="4" ref="K12:K27">SUM(B12:J12)</f>
        <v>1168904</v>
      </c>
    </row>
    <row r="13" spans="1:13" ht="17.25" customHeight="1">
      <c r="A13" s="14" t="s">
        <v>20</v>
      </c>
      <c r="B13" s="13">
        <v>65232</v>
      </c>
      <c r="C13" s="13">
        <v>91326</v>
      </c>
      <c r="D13" s="13">
        <v>100117</v>
      </c>
      <c r="E13" s="13">
        <v>55365</v>
      </c>
      <c r="F13" s="13">
        <v>80201</v>
      </c>
      <c r="G13" s="13">
        <v>123899</v>
      </c>
      <c r="H13" s="13">
        <v>51703</v>
      </c>
      <c r="I13" s="13">
        <v>11314</v>
      </c>
      <c r="J13" s="13">
        <v>36886</v>
      </c>
      <c r="K13" s="11">
        <f t="shared" si="4"/>
        <v>616043</v>
      </c>
      <c r="L13" s="52"/>
      <c r="M13" s="53"/>
    </row>
    <row r="14" spans="1:12" ht="17.25" customHeight="1">
      <c r="A14" s="14" t="s">
        <v>21</v>
      </c>
      <c r="B14" s="13">
        <v>57927</v>
      </c>
      <c r="C14" s="13">
        <v>69716</v>
      </c>
      <c r="D14" s="13">
        <v>76839</v>
      </c>
      <c r="E14" s="13">
        <v>43982</v>
      </c>
      <c r="F14" s="13">
        <v>68876</v>
      </c>
      <c r="G14" s="13">
        <v>125268</v>
      </c>
      <c r="H14" s="13">
        <v>49734</v>
      </c>
      <c r="I14" s="13">
        <v>7353</v>
      </c>
      <c r="J14" s="13">
        <v>28669</v>
      </c>
      <c r="K14" s="11">
        <f t="shared" si="4"/>
        <v>528364</v>
      </c>
      <c r="L14" s="52"/>
    </row>
    <row r="15" spans="1:11" ht="17.25" customHeight="1">
      <c r="A15" s="14" t="s">
        <v>22</v>
      </c>
      <c r="B15" s="13">
        <v>2865</v>
      </c>
      <c r="C15" s="13">
        <v>4222</v>
      </c>
      <c r="D15" s="13">
        <v>3970</v>
      </c>
      <c r="E15" s="13">
        <v>2323</v>
      </c>
      <c r="F15" s="13">
        <v>2799</v>
      </c>
      <c r="G15" s="13">
        <v>3847</v>
      </c>
      <c r="H15" s="13">
        <v>2765</v>
      </c>
      <c r="I15" s="13">
        <v>475</v>
      </c>
      <c r="J15" s="13">
        <v>1231</v>
      </c>
      <c r="K15" s="11">
        <f t="shared" si="4"/>
        <v>24497</v>
      </c>
    </row>
    <row r="16" spans="1:11" ht="17.25" customHeight="1">
      <c r="A16" s="15" t="s">
        <v>99</v>
      </c>
      <c r="B16" s="13">
        <f>B17+B18+B19</f>
        <v>17708</v>
      </c>
      <c r="C16" s="13">
        <f aca="true" t="shared" si="5" ref="C16:J16">C17+C18+C19</f>
        <v>21213</v>
      </c>
      <c r="D16" s="13">
        <f t="shared" si="5"/>
        <v>21938</v>
      </c>
      <c r="E16" s="13">
        <f t="shared" si="5"/>
        <v>11930</v>
      </c>
      <c r="F16" s="13">
        <f t="shared" si="5"/>
        <v>19413</v>
      </c>
      <c r="G16" s="13">
        <f t="shared" si="5"/>
        <v>29620</v>
      </c>
      <c r="H16" s="13">
        <f t="shared" si="5"/>
        <v>11324</v>
      </c>
      <c r="I16" s="13">
        <f t="shared" si="5"/>
        <v>2650</v>
      </c>
      <c r="J16" s="13">
        <f t="shared" si="5"/>
        <v>8325</v>
      </c>
      <c r="K16" s="11">
        <f t="shared" si="4"/>
        <v>144121</v>
      </c>
    </row>
    <row r="17" spans="1:11" ht="17.25" customHeight="1">
      <c r="A17" s="14" t="s">
        <v>100</v>
      </c>
      <c r="B17" s="13">
        <v>6049</v>
      </c>
      <c r="C17" s="13">
        <v>8333</v>
      </c>
      <c r="D17" s="13">
        <v>8507</v>
      </c>
      <c r="E17" s="13">
        <v>4919</v>
      </c>
      <c r="F17" s="13">
        <v>8191</v>
      </c>
      <c r="G17" s="13">
        <v>12441</v>
      </c>
      <c r="H17" s="13">
        <v>4893</v>
      </c>
      <c r="I17" s="13">
        <v>1202</v>
      </c>
      <c r="J17" s="13">
        <v>2973</v>
      </c>
      <c r="K17" s="11">
        <f t="shared" si="4"/>
        <v>57508</v>
      </c>
    </row>
    <row r="18" spans="1:11" ht="17.25" customHeight="1">
      <c r="A18" s="14" t="s">
        <v>101</v>
      </c>
      <c r="B18" s="13">
        <v>1734</v>
      </c>
      <c r="C18" s="13">
        <v>1739</v>
      </c>
      <c r="D18" s="13">
        <v>2504</v>
      </c>
      <c r="E18" s="13">
        <v>1495</v>
      </c>
      <c r="F18" s="13">
        <v>2214</v>
      </c>
      <c r="G18" s="13">
        <v>4418</v>
      </c>
      <c r="H18" s="13">
        <v>1294</v>
      </c>
      <c r="I18" s="13">
        <v>266</v>
      </c>
      <c r="J18" s="13">
        <v>1029</v>
      </c>
      <c r="K18" s="11">
        <f t="shared" si="4"/>
        <v>16693</v>
      </c>
    </row>
    <row r="19" spans="1:11" ht="17.25" customHeight="1">
      <c r="A19" s="14" t="s">
        <v>102</v>
      </c>
      <c r="B19" s="13">
        <v>9925</v>
      </c>
      <c r="C19" s="13">
        <v>11141</v>
      </c>
      <c r="D19" s="13">
        <v>10927</v>
      </c>
      <c r="E19" s="13">
        <v>5516</v>
      </c>
      <c r="F19" s="13">
        <v>9008</v>
      </c>
      <c r="G19" s="13">
        <v>12761</v>
      </c>
      <c r="H19" s="13">
        <v>5137</v>
      </c>
      <c r="I19" s="13">
        <v>1182</v>
      </c>
      <c r="J19" s="13">
        <v>4323</v>
      </c>
      <c r="K19" s="11">
        <f t="shared" si="4"/>
        <v>69920</v>
      </c>
    </row>
    <row r="20" spans="1:11" ht="17.25" customHeight="1">
      <c r="A20" s="16" t="s">
        <v>23</v>
      </c>
      <c r="B20" s="11">
        <f>+B21+B22+B23</f>
        <v>96205</v>
      </c>
      <c r="C20" s="11">
        <f aca="true" t="shared" si="6" ref="C20:J20">+C21+C22+C23</f>
        <v>104859</v>
      </c>
      <c r="D20" s="11">
        <f t="shared" si="6"/>
        <v>128451</v>
      </c>
      <c r="E20" s="11">
        <f t="shared" si="6"/>
        <v>65172</v>
      </c>
      <c r="F20" s="11">
        <f t="shared" si="6"/>
        <v>123817</v>
      </c>
      <c r="G20" s="11">
        <f t="shared" si="6"/>
        <v>223087</v>
      </c>
      <c r="H20" s="11">
        <f t="shared" si="6"/>
        <v>66389</v>
      </c>
      <c r="I20" s="11">
        <f t="shared" si="6"/>
        <v>15687</v>
      </c>
      <c r="J20" s="11">
        <f t="shared" si="6"/>
        <v>43769</v>
      </c>
      <c r="K20" s="11">
        <f t="shared" si="4"/>
        <v>867436</v>
      </c>
    </row>
    <row r="21" spans="1:12" ht="17.25" customHeight="1">
      <c r="A21" s="12" t="s">
        <v>24</v>
      </c>
      <c r="B21" s="13">
        <v>54117</v>
      </c>
      <c r="C21" s="13">
        <v>64790</v>
      </c>
      <c r="D21" s="13">
        <v>77998</v>
      </c>
      <c r="E21" s="13">
        <v>38951</v>
      </c>
      <c r="F21" s="13">
        <v>71070</v>
      </c>
      <c r="G21" s="13">
        <v>114946</v>
      </c>
      <c r="H21" s="13">
        <v>37143</v>
      </c>
      <c r="I21" s="13">
        <v>10133</v>
      </c>
      <c r="J21" s="13">
        <v>26106</v>
      </c>
      <c r="K21" s="11">
        <f t="shared" si="4"/>
        <v>495254</v>
      </c>
      <c r="L21" s="52"/>
    </row>
    <row r="22" spans="1:12" ht="17.25" customHeight="1">
      <c r="A22" s="12" t="s">
        <v>25</v>
      </c>
      <c r="B22" s="13">
        <v>40439</v>
      </c>
      <c r="C22" s="13">
        <v>38128</v>
      </c>
      <c r="D22" s="13">
        <v>48303</v>
      </c>
      <c r="E22" s="13">
        <v>25199</v>
      </c>
      <c r="F22" s="13">
        <v>51115</v>
      </c>
      <c r="G22" s="13">
        <v>105492</v>
      </c>
      <c r="H22" s="13">
        <v>28068</v>
      </c>
      <c r="I22" s="13">
        <v>5306</v>
      </c>
      <c r="J22" s="13">
        <v>16992</v>
      </c>
      <c r="K22" s="11">
        <f t="shared" si="4"/>
        <v>359042</v>
      </c>
      <c r="L22" s="52"/>
    </row>
    <row r="23" spans="1:11" ht="17.25" customHeight="1">
      <c r="A23" s="12" t="s">
        <v>26</v>
      </c>
      <c r="B23" s="13">
        <v>1649</v>
      </c>
      <c r="C23" s="13">
        <v>1941</v>
      </c>
      <c r="D23" s="13">
        <v>2150</v>
      </c>
      <c r="E23" s="13">
        <v>1022</v>
      </c>
      <c r="F23" s="13">
        <v>1632</v>
      </c>
      <c r="G23" s="13">
        <v>2649</v>
      </c>
      <c r="H23" s="13">
        <v>1178</v>
      </c>
      <c r="I23" s="13">
        <v>248</v>
      </c>
      <c r="J23" s="13">
        <v>671</v>
      </c>
      <c r="K23" s="11">
        <f t="shared" si="4"/>
        <v>13140</v>
      </c>
    </row>
    <row r="24" spans="1:11" ht="17.25" customHeight="1">
      <c r="A24" s="16" t="s">
        <v>27</v>
      </c>
      <c r="B24" s="13">
        <v>28213</v>
      </c>
      <c r="C24" s="13">
        <v>41598</v>
      </c>
      <c r="D24" s="13">
        <v>48341</v>
      </c>
      <c r="E24" s="13">
        <v>23654</v>
      </c>
      <c r="F24" s="13">
        <v>31788</v>
      </c>
      <c r="G24" s="13">
        <v>37533</v>
      </c>
      <c r="H24" s="13">
        <v>16939</v>
      </c>
      <c r="I24" s="13">
        <v>7357</v>
      </c>
      <c r="J24" s="13">
        <v>19732</v>
      </c>
      <c r="K24" s="11">
        <f t="shared" si="4"/>
        <v>255155</v>
      </c>
    </row>
    <row r="25" spans="1:12" ht="17.25" customHeight="1">
      <c r="A25" s="12" t="s">
        <v>28</v>
      </c>
      <c r="B25" s="13">
        <v>18056</v>
      </c>
      <c r="C25" s="13">
        <v>26623</v>
      </c>
      <c r="D25" s="13">
        <v>30938</v>
      </c>
      <c r="E25" s="13">
        <v>15139</v>
      </c>
      <c r="F25" s="13">
        <v>20344</v>
      </c>
      <c r="G25" s="13">
        <v>24021</v>
      </c>
      <c r="H25" s="13">
        <v>10841</v>
      </c>
      <c r="I25" s="13">
        <v>4708</v>
      </c>
      <c r="J25" s="13">
        <v>12628</v>
      </c>
      <c r="K25" s="11">
        <f t="shared" si="4"/>
        <v>163298</v>
      </c>
      <c r="L25" s="52"/>
    </row>
    <row r="26" spans="1:12" ht="17.25" customHeight="1">
      <c r="A26" s="12" t="s">
        <v>29</v>
      </c>
      <c r="B26" s="13">
        <v>10157</v>
      </c>
      <c r="C26" s="13">
        <v>14975</v>
      </c>
      <c r="D26" s="13">
        <v>17403</v>
      </c>
      <c r="E26" s="13">
        <v>8515</v>
      </c>
      <c r="F26" s="13">
        <v>11444</v>
      </c>
      <c r="G26" s="13">
        <v>13512</v>
      </c>
      <c r="H26" s="13">
        <v>6098</v>
      </c>
      <c r="I26" s="13">
        <v>2649</v>
      </c>
      <c r="J26" s="13">
        <v>7104</v>
      </c>
      <c r="K26" s="11">
        <f t="shared" si="4"/>
        <v>91857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1764</v>
      </c>
      <c r="I27" s="11">
        <v>0</v>
      </c>
      <c r="J27" s="11">
        <v>0</v>
      </c>
      <c r="K27" s="11">
        <f t="shared" si="4"/>
        <v>1764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24924.47</v>
      </c>
      <c r="I35" s="19">
        <v>0</v>
      </c>
      <c r="J35" s="19">
        <v>0</v>
      </c>
      <c r="K35" s="23">
        <f>SUM(B35:J35)</f>
        <v>24924.47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785404.1900000001</v>
      </c>
      <c r="C47" s="22">
        <f aca="true" t="shared" si="11" ref="C47:H47">+C48+C56</f>
        <v>1131424.75</v>
      </c>
      <c r="D47" s="22">
        <f t="shared" si="11"/>
        <v>1417425.56</v>
      </c>
      <c r="E47" s="22">
        <f t="shared" si="11"/>
        <v>661450.56</v>
      </c>
      <c r="F47" s="22">
        <f t="shared" si="11"/>
        <v>992763.25</v>
      </c>
      <c r="G47" s="22">
        <f t="shared" si="11"/>
        <v>1386103.64</v>
      </c>
      <c r="H47" s="22">
        <f t="shared" si="11"/>
        <v>659715.3300000001</v>
      </c>
      <c r="I47" s="22">
        <f>+I48+I56</f>
        <v>243231.7</v>
      </c>
      <c r="J47" s="22">
        <f>+J48+J56</f>
        <v>446101.10000000003</v>
      </c>
      <c r="K47" s="22">
        <f>SUM(B47:J47)</f>
        <v>7723620.08</v>
      </c>
    </row>
    <row r="48" spans="1:11" ht="17.25" customHeight="1">
      <c r="A48" s="16" t="s">
        <v>46</v>
      </c>
      <c r="B48" s="23">
        <f>SUM(B49:B55)</f>
        <v>768024.8600000001</v>
      </c>
      <c r="C48" s="23">
        <f aca="true" t="shared" si="12" ref="C48:H48">SUM(C49:C55)</f>
        <v>1109290.06</v>
      </c>
      <c r="D48" s="23">
        <f t="shared" si="12"/>
        <v>1392148.87</v>
      </c>
      <c r="E48" s="23">
        <f t="shared" si="12"/>
        <v>640552.0800000001</v>
      </c>
      <c r="F48" s="23">
        <f t="shared" si="12"/>
        <v>970891.42</v>
      </c>
      <c r="G48" s="23">
        <f t="shared" si="12"/>
        <v>1358319.1099999999</v>
      </c>
      <c r="H48" s="23">
        <f t="shared" si="12"/>
        <v>641161.3</v>
      </c>
      <c r="I48" s="23">
        <f>SUM(I49:I55)</f>
        <v>243231.7</v>
      </c>
      <c r="J48" s="23">
        <f>SUM(J49:J55)</f>
        <v>433141.57</v>
      </c>
      <c r="K48" s="23">
        <f aca="true" t="shared" si="13" ref="K48:K56">SUM(B48:J48)</f>
        <v>7556760.970000001</v>
      </c>
    </row>
    <row r="49" spans="1:11" ht="17.25" customHeight="1">
      <c r="A49" s="34" t="s">
        <v>47</v>
      </c>
      <c r="B49" s="23">
        <f aca="true" t="shared" si="14" ref="B49:H49">ROUND(B30*B7,2)</f>
        <v>765358.04</v>
      </c>
      <c r="C49" s="23">
        <f t="shared" si="14"/>
        <v>1102906.54</v>
      </c>
      <c r="D49" s="23">
        <f t="shared" si="14"/>
        <v>1388240.5</v>
      </c>
      <c r="E49" s="23">
        <f t="shared" si="14"/>
        <v>638144.75</v>
      </c>
      <c r="F49" s="23">
        <f t="shared" si="14"/>
        <v>967361.05</v>
      </c>
      <c r="G49" s="23">
        <f t="shared" si="14"/>
        <v>1353304.71</v>
      </c>
      <c r="H49" s="23">
        <f t="shared" si="14"/>
        <v>613568.52</v>
      </c>
      <c r="I49" s="23">
        <f>ROUND(I30*I7,2)</f>
        <v>242165.98</v>
      </c>
      <c r="J49" s="23">
        <f>ROUND(J30*J7,2)</f>
        <v>430924.53</v>
      </c>
      <c r="K49" s="23">
        <f t="shared" si="13"/>
        <v>7501974.62</v>
      </c>
    </row>
    <row r="50" spans="1:11" ht="17.25" customHeight="1">
      <c r="A50" s="34" t="s">
        <v>48</v>
      </c>
      <c r="B50" s="19">
        <v>0</v>
      </c>
      <c r="C50" s="23">
        <f>ROUND(C31*C7,2)</f>
        <v>2451.55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2451.55</v>
      </c>
    </row>
    <row r="51" spans="1:11" ht="17.25" customHeight="1">
      <c r="A51" s="68" t="s">
        <v>110</v>
      </c>
      <c r="B51" s="69">
        <f>ROUND(B32*B7,2)</f>
        <v>-1424.86</v>
      </c>
      <c r="C51" s="69">
        <f>ROUND(C32*C7,2)</f>
        <v>-1841.75</v>
      </c>
      <c r="D51" s="69">
        <f aca="true" t="shared" si="15" ref="D51:J51">ROUND(D32*D7,2)</f>
        <v>-2096.47</v>
      </c>
      <c r="E51" s="69">
        <f t="shared" si="15"/>
        <v>-1038.07</v>
      </c>
      <c r="F51" s="69">
        <f t="shared" si="15"/>
        <v>-1661.27</v>
      </c>
      <c r="G51" s="69">
        <f t="shared" si="15"/>
        <v>-2244.48</v>
      </c>
      <c r="H51" s="69">
        <f t="shared" si="15"/>
        <v>-1046.73</v>
      </c>
      <c r="I51" s="69">
        <f t="shared" si="15"/>
        <v>0</v>
      </c>
      <c r="J51" s="69">
        <f t="shared" si="15"/>
        <v>0</v>
      </c>
      <c r="K51" s="69">
        <f>SUM(B51:J51)</f>
        <v>-11353.63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24924.47</v>
      </c>
      <c r="I53" s="31">
        <f>+I35</f>
        <v>0</v>
      </c>
      <c r="J53" s="31">
        <f>+J35</f>
        <v>0</v>
      </c>
      <c r="K53" s="23">
        <f t="shared" si="13"/>
        <v>24924.47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-100667.12</v>
      </c>
      <c r="C60" s="35">
        <f t="shared" si="16"/>
        <v>-150703.02</v>
      </c>
      <c r="D60" s="35">
        <f t="shared" si="16"/>
        <v>-139818.75</v>
      </c>
      <c r="E60" s="35">
        <f t="shared" si="16"/>
        <v>-90204.04</v>
      </c>
      <c r="F60" s="35">
        <f t="shared" si="16"/>
        <v>-95105.55</v>
      </c>
      <c r="G60" s="35">
        <f t="shared" si="16"/>
        <v>-112903.5</v>
      </c>
      <c r="H60" s="35">
        <f t="shared" si="16"/>
        <v>-94274.06</v>
      </c>
      <c r="I60" s="35">
        <f t="shared" si="16"/>
        <v>-25618.4</v>
      </c>
      <c r="J60" s="35">
        <f t="shared" si="16"/>
        <v>-54661.21</v>
      </c>
      <c r="K60" s="35">
        <f>SUM(B60:J60)</f>
        <v>-863955.65</v>
      </c>
    </row>
    <row r="61" spans="1:11" ht="18.75" customHeight="1">
      <c r="A61" s="16" t="s">
        <v>78</v>
      </c>
      <c r="B61" s="35">
        <f aca="true" t="shared" si="17" ref="B61:J61">B62+B63+B64+B65+B66+B67</f>
        <v>-100436</v>
      </c>
      <c r="C61" s="35">
        <f t="shared" si="17"/>
        <v>-150265.5</v>
      </c>
      <c r="D61" s="35">
        <f t="shared" si="17"/>
        <v>-138733</v>
      </c>
      <c r="E61" s="35">
        <f t="shared" si="17"/>
        <v>-84714</v>
      </c>
      <c r="F61" s="35">
        <f t="shared" si="17"/>
        <v>-94489.5</v>
      </c>
      <c r="G61" s="35">
        <f t="shared" si="17"/>
        <v>-112885.5</v>
      </c>
      <c r="H61" s="35">
        <f t="shared" si="17"/>
        <v>-94265.5</v>
      </c>
      <c r="I61" s="35">
        <f t="shared" si="17"/>
        <v>-20433</v>
      </c>
      <c r="J61" s="35">
        <f t="shared" si="17"/>
        <v>-46676</v>
      </c>
      <c r="K61" s="35">
        <f aca="true" t="shared" si="18" ref="K61:K94">SUM(B61:J61)</f>
        <v>-842898</v>
      </c>
    </row>
    <row r="62" spans="1:11" ht="18.75" customHeight="1">
      <c r="A62" s="12" t="s">
        <v>79</v>
      </c>
      <c r="B62" s="35">
        <f>-ROUND(B9*$D$3,2)</f>
        <v>-100436</v>
      </c>
      <c r="C62" s="35">
        <f aca="true" t="shared" si="19" ref="C62:J62">-ROUND(C9*$D$3,2)</f>
        <v>-150265.5</v>
      </c>
      <c r="D62" s="35">
        <f t="shared" si="19"/>
        <v>-138733</v>
      </c>
      <c r="E62" s="35">
        <f t="shared" si="19"/>
        <v>-84714</v>
      </c>
      <c r="F62" s="35">
        <f t="shared" si="19"/>
        <v>-94489.5</v>
      </c>
      <c r="G62" s="35">
        <f t="shared" si="19"/>
        <v>-112885.5</v>
      </c>
      <c r="H62" s="35">
        <f t="shared" si="19"/>
        <v>-94265.5</v>
      </c>
      <c r="I62" s="35">
        <f t="shared" si="19"/>
        <v>-20433</v>
      </c>
      <c r="J62" s="35">
        <f t="shared" si="19"/>
        <v>-46676</v>
      </c>
      <c r="K62" s="35">
        <f t="shared" si="18"/>
        <v>-842898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-1085.75</v>
      </c>
      <c r="E68" s="35">
        <f t="shared" si="20"/>
        <v>-5490.04</v>
      </c>
      <c r="F68" s="35">
        <f t="shared" si="20"/>
        <v>-616.05</v>
      </c>
      <c r="G68" s="35">
        <f t="shared" si="20"/>
        <v>-18</v>
      </c>
      <c r="H68" s="35">
        <f t="shared" si="20"/>
        <v>-8.56</v>
      </c>
      <c r="I68" s="35">
        <f t="shared" si="20"/>
        <v>-5185.4</v>
      </c>
      <c r="J68" s="35">
        <f t="shared" si="20"/>
        <v>-7985.21</v>
      </c>
      <c r="K68" s="35">
        <f t="shared" si="18"/>
        <v>-21057.65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-5490.04</v>
      </c>
      <c r="F92" s="19">
        <v>0</v>
      </c>
      <c r="G92" s="19">
        <v>0</v>
      </c>
      <c r="H92" s="19">
        <v>0</v>
      </c>
      <c r="I92" s="48">
        <v>-3064.72</v>
      </c>
      <c r="J92" s="48">
        <v>-7985.21</v>
      </c>
      <c r="K92" s="48">
        <f t="shared" si="18"/>
        <v>-16539.97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684737.0700000001</v>
      </c>
      <c r="C97" s="24">
        <f t="shared" si="21"/>
        <v>980721.73</v>
      </c>
      <c r="D97" s="24">
        <f t="shared" si="21"/>
        <v>1277606.81</v>
      </c>
      <c r="E97" s="24">
        <f t="shared" si="21"/>
        <v>571246.52</v>
      </c>
      <c r="F97" s="24">
        <f t="shared" si="21"/>
        <v>897657.7</v>
      </c>
      <c r="G97" s="24">
        <f t="shared" si="21"/>
        <v>1273200.14</v>
      </c>
      <c r="H97" s="24">
        <f t="shared" si="21"/>
        <v>565441.27</v>
      </c>
      <c r="I97" s="24">
        <f>+I98+I99</f>
        <v>217613.30000000002</v>
      </c>
      <c r="J97" s="24">
        <f>+J98+J99</f>
        <v>391439.89</v>
      </c>
      <c r="K97" s="48">
        <f>SUM(B97:J97)</f>
        <v>6859664.43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667357.7400000001</v>
      </c>
      <c r="C98" s="24">
        <f t="shared" si="22"/>
        <v>958587.04</v>
      </c>
      <c r="D98" s="24">
        <f t="shared" si="22"/>
        <v>1252330.12</v>
      </c>
      <c r="E98" s="24">
        <f t="shared" si="22"/>
        <v>550348.04</v>
      </c>
      <c r="F98" s="24">
        <f t="shared" si="22"/>
        <v>875785.87</v>
      </c>
      <c r="G98" s="24">
        <f t="shared" si="22"/>
        <v>1245415.6099999999</v>
      </c>
      <c r="H98" s="24">
        <f t="shared" si="22"/>
        <v>546887.24</v>
      </c>
      <c r="I98" s="24">
        <f t="shared" si="22"/>
        <v>217613.30000000002</v>
      </c>
      <c r="J98" s="24">
        <f t="shared" si="22"/>
        <v>378480.36</v>
      </c>
      <c r="K98" s="48">
        <f>SUM(B98:J98)</f>
        <v>6692805.32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6859664.459999999</v>
      </c>
      <c r="L105" s="54"/>
    </row>
    <row r="106" spans="1:11" ht="18.75" customHeight="1">
      <c r="A106" s="26" t="s">
        <v>74</v>
      </c>
      <c r="B106" s="27">
        <v>85138.89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85138.89</v>
      </c>
    </row>
    <row r="107" spans="1:11" ht="18.75" customHeight="1">
      <c r="A107" s="26" t="s">
        <v>75</v>
      </c>
      <c r="B107" s="27">
        <v>599598.19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599598.19</v>
      </c>
    </row>
    <row r="108" spans="1:11" ht="18.75" customHeight="1">
      <c r="A108" s="26" t="s">
        <v>76</v>
      </c>
      <c r="B108" s="40">
        <v>0</v>
      </c>
      <c r="C108" s="27">
        <f>+C97</f>
        <v>980721.73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980721.73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1277606.81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1277606.81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571246.52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571246.52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167932.71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167932.71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313257.47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313257.47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416467.52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416467.52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390097.5</v>
      </c>
      <c r="H114" s="40">
        <v>0</v>
      </c>
      <c r="I114" s="40">
        <v>0</v>
      </c>
      <c r="J114" s="40">
        <v>0</v>
      </c>
      <c r="K114" s="41">
        <f t="shared" si="24"/>
        <v>390097.5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33485.75</v>
      </c>
      <c r="H115" s="40">
        <v>0</v>
      </c>
      <c r="I115" s="40">
        <v>0</v>
      </c>
      <c r="J115" s="40">
        <v>0</v>
      </c>
      <c r="K115" s="41">
        <f t="shared" si="24"/>
        <v>33485.75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24741.03</v>
      </c>
      <c r="H116" s="40">
        <v>0</v>
      </c>
      <c r="I116" s="40">
        <v>0</v>
      </c>
      <c r="J116" s="40">
        <v>0</v>
      </c>
      <c r="K116" s="41">
        <f t="shared" si="24"/>
        <v>24741.03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175133.16</v>
      </c>
      <c r="H117" s="40">
        <v>0</v>
      </c>
      <c r="I117" s="40">
        <v>0</v>
      </c>
      <c r="J117" s="40">
        <v>0</v>
      </c>
      <c r="K117" s="41">
        <f t="shared" si="24"/>
        <v>175133.16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649742.72</v>
      </c>
      <c r="H118" s="40">
        <v>0</v>
      </c>
      <c r="I118" s="40">
        <v>0</v>
      </c>
      <c r="J118" s="40">
        <v>0</v>
      </c>
      <c r="K118" s="41">
        <f t="shared" si="24"/>
        <v>649742.72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204248.71</v>
      </c>
      <c r="I119" s="40">
        <v>0</v>
      </c>
      <c r="J119" s="40">
        <v>0</v>
      </c>
      <c r="K119" s="41">
        <f t="shared" si="24"/>
        <v>204248.71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361192.56</v>
      </c>
      <c r="I120" s="40">
        <v>0</v>
      </c>
      <c r="J120" s="40">
        <v>0</v>
      </c>
      <c r="K120" s="41">
        <f t="shared" si="24"/>
        <v>361192.56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217613.3</v>
      </c>
      <c r="J121" s="40">
        <v>0</v>
      </c>
      <c r="K121" s="41">
        <f t="shared" si="24"/>
        <v>217613.3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391439.89</v>
      </c>
      <c r="K122" s="44">
        <f t="shared" si="24"/>
        <v>391439.89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2015-07-31T19:53:38Z</dcterms:modified>
  <cp:category/>
  <cp:version/>
  <cp:contentType/>
  <cp:contentStatus/>
</cp:coreProperties>
</file>