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<sst xmlns="http://schemas.openxmlformats.org/spreadsheetml/2006/main" count="126" uniqueCount="126">
  <si>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</si>
  <si>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</si>
  <si>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</si>
  <si>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</si>
  <si>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</si>
  <si>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</si>
  <si>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</si>
  <si>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</si>
  <si>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</si>
  <si>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</si>
  <si>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</si>
  <si>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</si>
  <si>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</si>
  <si>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</si>
  <si>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</si>
  <si>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</si>
  <si>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</si>
  <si>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</si>
  <si>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</si>
  <si>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</si>
  <si>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</si>
  <si>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</si>
  <si>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</si>
  <si>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</si>
  <si>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</si>
  <si>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</si>
  <si>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</si>
  <si>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</si>
  <si>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</si>
  <si>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</si>
  <si>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</si>
  <si>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</si>
  <si>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</si>
  <si>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</si>
  <si>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</si>
  <si>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</si>
  <si>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</si>
  <si>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</si>
  <si>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</si>
  <si>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</si>
  <si>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</si>
  <si>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</si>
  <si>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</si>
  <si>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</si>
  <si>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</si>
  <si>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</si>
  <si>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</si>
  <si>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</si>
  <si>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</si>
  <si>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</si>
  <si>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</si>
  <si>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</si>
  <si>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</si>
  <si>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</si>
  <si>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</si>
  <si>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</si>
  <si>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</si>
  <si>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</si>
  <si>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</si>
  <si>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</si>
  <si>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</si>
  <si>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</si>
  <si>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</si>
  <si>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</si>
  <si>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</si>
  <si>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</si>
  <si>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</si>
  <si>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</si>
  <si>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</si>
  <si>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</si>
  <si>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</si>
  <si>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</si>
  <si>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</si>
  <si>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</si>
  <si>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</si>
  <si>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</si>
  <si>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</si>
  <si>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</si>
  <si>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</si>
  <si>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</si>
  <si>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</si>
  <si>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</si>
  <si>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</si>
  <si>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</si>
  <si>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</si>
  <si>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</si>
  <si>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</si>
  <si>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</si>
  <si>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</si>
  <si>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</si>
  <si>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</si>
  <si>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</si>
  <si>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</si>
  <si>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</si>
  <si>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</si>
  <si>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</si>
  <si>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</si>
  <si>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</si>
  <si>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</si>
  <si>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</si>
  <si>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</si>
  <si>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</si>
  <si>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</si>
  <si>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</si>
  <si>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</si>
  <si>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</si>
  <si>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</si>
  <si>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</si>
  <si>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</si>
  <si>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</si>
  <si>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</si>
  <si>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</si>
  <si>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</si>
  <si>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</si>
  <si>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</si>
  <si>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</si>
  <si>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</si>
  <si>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</si>
  <si>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</si>
  <si>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</si>
  <si>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</si>
  <si>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</si>
  <si>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</si>
  <si>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</si>
  <si>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</si>
  <si>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28/07/15 - VENCIMENTO 04/08/15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</si>
</sst>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568516</v>
      </c>
      <c r="C7" s="9">
        <f t="shared" si="0"/>
        <v>695847</v>
      </c>
      <c r="D7" s="9">
        <f t="shared" si="0"/>
        <v>745635</v>
      </c>
      <c r="E7" s="9">
        <f t="shared" si="0"/>
        <v>513446</v>
      </c>
      <c r="F7" s="9">
        <f t="shared" si="0"/>
        <v>690870</v>
      </c>
      <c r="G7" s="9">
        <f t="shared" si="0"/>
        <v>1149160</v>
      </c>
      <c r="H7" s="9">
        <f t="shared" si="0"/>
        <v>511383</v>
      </c>
      <c r="I7" s="9">
        <f t="shared" si="0"/>
        <v>115579</v>
      </c>
      <c r="J7" s="9">
        <f t="shared" si="0"/>
        <v>295528</v>
      </c>
      <c r="K7" s="9">
        <f t="shared" si="0"/>
        <v>5285964</v>
      </c>
      <c r="L7" s="52"/>
    </row>
    <row r="8" spans="1:11" ht="17.25" customHeight="1">
      <c r="A8" s="10" t="s">
        <v>103</v>
      </c>
      <c r="B8" s="11">
        <f>B9+B12+B16</f>
        <v>327157</v>
      </c>
      <c r="C8" s="11">
        <f aca="true" t="shared" si="1" ref="C8:J8">C9+C12+C16</f>
        <v>414087</v>
      </c>
      <c r="D8" s="11">
        <f t="shared" si="1"/>
        <v>417167</v>
      </c>
      <c r="E8" s="11">
        <f t="shared" si="1"/>
        <v>301520</v>
      </c>
      <c r="F8" s="11">
        <f t="shared" si="1"/>
        <v>384445</v>
      </c>
      <c r="G8" s="11">
        <f t="shared" si="1"/>
        <v>624520</v>
      </c>
      <c r="H8" s="11">
        <f t="shared" si="1"/>
        <v>311742</v>
      </c>
      <c r="I8" s="11">
        <f t="shared" si="1"/>
        <v>61084</v>
      </c>
      <c r="J8" s="11">
        <f t="shared" si="1"/>
        <v>165797</v>
      </c>
      <c r="K8" s="11">
        <f>SUM(B8:J8)</f>
        <v>3007519</v>
      </c>
    </row>
    <row r="9" spans="1:11" ht="17.25" customHeight="1">
      <c r="A9" s="15" t="s">
        <v>17</v>
      </c>
      <c r="B9" s="13">
        <f>+B10+B11</f>
        <v>41300</v>
      </c>
      <c r="C9" s="13">
        <f aca="true" t="shared" si="2" ref="C9:J9">+C10+C11</f>
        <v>56322</v>
      </c>
      <c r="D9" s="13">
        <f t="shared" si="2"/>
        <v>50100</v>
      </c>
      <c r="E9" s="13">
        <f t="shared" si="2"/>
        <v>39678</v>
      </c>
      <c r="F9" s="13">
        <f t="shared" si="2"/>
        <v>43511</v>
      </c>
      <c r="G9" s="13">
        <f t="shared" si="2"/>
        <v>54861</v>
      </c>
      <c r="H9" s="13">
        <f t="shared" si="2"/>
        <v>49267</v>
      </c>
      <c r="I9" s="13">
        <f t="shared" si="2"/>
        <v>9471</v>
      </c>
      <c r="J9" s="13">
        <f t="shared" si="2"/>
        <v>18126</v>
      </c>
      <c r="K9" s="11">
        <f>SUM(B9:J9)</f>
        <v>362636</v>
      </c>
    </row>
    <row r="10" spans="1:11" ht="17.25" customHeight="1">
      <c r="A10" s="29" t="s">
        <v>18</v>
      </c>
      <c r="B10" s="13">
        <v>41300</v>
      </c>
      <c r="C10" s="13">
        <v>56322</v>
      </c>
      <c r="D10" s="13">
        <v>50100</v>
      </c>
      <c r="E10" s="13">
        <v>39678</v>
      </c>
      <c r="F10" s="13">
        <v>43511</v>
      </c>
      <c r="G10" s="13">
        <v>54861</v>
      </c>
      <c r="H10" s="13">
        <v>49267</v>
      </c>
      <c r="I10" s="13">
        <v>9471</v>
      </c>
      <c r="J10" s="13">
        <v>18126</v>
      </c>
      <c r="K10" s="11">
        <f>SUM(B10:J10)</f>
        <v>362636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253058</v>
      </c>
      <c r="C12" s="17">
        <f t="shared" si="3"/>
        <v>319148</v>
      </c>
      <c r="D12" s="17">
        <f t="shared" si="3"/>
        <v>328090</v>
      </c>
      <c r="E12" s="17">
        <f t="shared" si="3"/>
        <v>235932</v>
      </c>
      <c r="F12" s="17">
        <f t="shared" si="3"/>
        <v>305867</v>
      </c>
      <c r="G12" s="17">
        <f t="shared" si="3"/>
        <v>513161</v>
      </c>
      <c r="H12" s="17">
        <f t="shared" si="3"/>
        <v>237236</v>
      </c>
      <c r="I12" s="17">
        <f t="shared" si="3"/>
        <v>45311</v>
      </c>
      <c r="J12" s="17">
        <f t="shared" si="3"/>
        <v>130746</v>
      </c>
      <c r="K12" s="11">
        <f aca="true" t="shared" si="4" ref="K12:K27">SUM(B12:J12)</f>
        <v>2368549</v>
      </c>
    </row>
    <row r="13" spans="1:13" ht="17.25" customHeight="1">
      <c r="A13" s="14" t="s">
        <v>20</v>
      </c>
      <c r="B13" s="13">
        <v>129410</v>
      </c>
      <c r="C13" s="13">
        <v>173433</v>
      </c>
      <c r="D13" s="13">
        <v>182594</v>
      </c>
      <c r="E13" s="13">
        <v>127932</v>
      </c>
      <c r="F13" s="13">
        <v>165644</v>
      </c>
      <c r="G13" s="13">
        <v>263306</v>
      </c>
      <c r="H13" s="13">
        <v>120501</v>
      </c>
      <c r="I13" s="13">
        <v>26915</v>
      </c>
      <c r="J13" s="13">
        <v>72613</v>
      </c>
      <c r="K13" s="11">
        <f t="shared" si="4"/>
        <v>1262348</v>
      </c>
      <c r="L13" s="52"/>
      <c r="M13" s="53"/>
    </row>
    <row r="14" spans="1:12" ht="17.25" customHeight="1">
      <c r="A14" s="14" t="s">
        <v>21</v>
      </c>
      <c r="B14" s="13">
        <v>116815</v>
      </c>
      <c r="C14" s="13">
        <v>136446</v>
      </c>
      <c r="D14" s="13">
        <v>136862</v>
      </c>
      <c r="E14" s="13">
        <v>101385</v>
      </c>
      <c r="F14" s="13">
        <v>133128</v>
      </c>
      <c r="G14" s="13">
        <v>239116</v>
      </c>
      <c r="H14" s="13">
        <v>108906</v>
      </c>
      <c r="I14" s="13">
        <v>16898</v>
      </c>
      <c r="J14" s="13">
        <v>55130</v>
      </c>
      <c r="K14" s="11">
        <f t="shared" si="4"/>
        <v>1044686</v>
      </c>
      <c r="L14" s="52"/>
    </row>
    <row r="15" spans="1:11" ht="17.25" customHeight="1">
      <c r="A15" s="14" t="s">
        <v>22</v>
      </c>
      <c r="B15" s="13">
        <v>6833</v>
      </c>
      <c r="C15" s="13">
        <v>9269</v>
      </c>
      <c r="D15" s="13">
        <v>8634</v>
      </c>
      <c r="E15" s="13">
        <v>6615</v>
      </c>
      <c r="F15" s="13">
        <v>7095</v>
      </c>
      <c r="G15" s="13">
        <v>10739</v>
      </c>
      <c r="H15" s="13">
        <v>7829</v>
      </c>
      <c r="I15" s="13">
        <v>1498</v>
      </c>
      <c r="J15" s="13">
        <v>3003</v>
      </c>
      <c r="K15" s="11">
        <f t="shared" si="4"/>
        <v>61515</v>
      </c>
    </row>
    <row r="16" spans="1:11" ht="17.25" customHeight="1">
      <c r="A16" s="15" t="s">
        <v>99</v>
      </c>
      <c r="B16" s="13">
        <f>B17+B18+B19</f>
        <v>32799</v>
      </c>
      <c r="C16" s="13">
        <f aca="true" t="shared" si="5" ref="C16:J16">C17+C18+C19</f>
        <v>38617</v>
      </c>
      <c r="D16" s="13">
        <f t="shared" si="5"/>
        <v>38977</v>
      </c>
      <c r="E16" s="13">
        <f t="shared" si="5"/>
        <v>25910</v>
      </c>
      <c r="F16" s="13">
        <f t="shared" si="5"/>
        <v>35067</v>
      </c>
      <c r="G16" s="13">
        <f t="shared" si="5"/>
        <v>56498</v>
      </c>
      <c r="H16" s="13">
        <f t="shared" si="5"/>
        <v>25239</v>
      </c>
      <c r="I16" s="13">
        <f t="shared" si="5"/>
        <v>6302</v>
      </c>
      <c r="J16" s="13">
        <f t="shared" si="5"/>
        <v>16925</v>
      </c>
      <c r="K16" s="11">
        <f t="shared" si="4"/>
        <v>276334</v>
      </c>
    </row>
    <row r="17" spans="1:11" ht="17.25" customHeight="1">
      <c r="A17" s="14" t="s">
        <v>100</v>
      </c>
      <c r="B17" s="13">
        <v>11471</v>
      </c>
      <c r="C17" s="13">
        <v>15020</v>
      </c>
      <c r="D17" s="13">
        <v>14268</v>
      </c>
      <c r="E17" s="13">
        <v>10232</v>
      </c>
      <c r="F17" s="13">
        <v>14731</v>
      </c>
      <c r="G17" s="13">
        <v>24566</v>
      </c>
      <c r="H17" s="13">
        <v>10924</v>
      </c>
      <c r="I17" s="13">
        <v>2548</v>
      </c>
      <c r="J17" s="13">
        <v>5383</v>
      </c>
      <c r="K17" s="11">
        <f t="shared" si="4"/>
        <v>109143</v>
      </c>
    </row>
    <row r="18" spans="1:11" ht="17.25" customHeight="1">
      <c r="A18" s="14" t="s">
        <v>101</v>
      </c>
      <c r="B18" s="13">
        <v>2676</v>
      </c>
      <c r="C18" s="13">
        <v>2634</v>
      </c>
      <c r="D18" s="13">
        <v>3682</v>
      </c>
      <c r="E18" s="13">
        <v>2488</v>
      </c>
      <c r="F18" s="13">
        <v>3419</v>
      </c>
      <c r="G18" s="13">
        <v>6616</v>
      </c>
      <c r="H18" s="13">
        <v>2032</v>
      </c>
      <c r="I18" s="13">
        <v>515</v>
      </c>
      <c r="J18" s="13">
        <v>1664</v>
      </c>
      <c r="K18" s="11">
        <f t="shared" si="4"/>
        <v>25726</v>
      </c>
    </row>
    <row r="19" spans="1:11" ht="17.25" customHeight="1">
      <c r="A19" s="14" t="s">
        <v>102</v>
      </c>
      <c r="B19" s="13">
        <v>18652</v>
      </c>
      <c r="C19" s="13">
        <v>20963</v>
      </c>
      <c r="D19" s="13">
        <v>21027</v>
      </c>
      <c r="E19" s="13">
        <v>13190</v>
      </c>
      <c r="F19" s="13">
        <v>16917</v>
      </c>
      <c r="G19" s="13">
        <v>25316</v>
      </c>
      <c r="H19" s="13">
        <v>12283</v>
      </c>
      <c r="I19" s="13">
        <v>3239</v>
      </c>
      <c r="J19" s="13">
        <v>9878</v>
      </c>
      <c r="K19" s="11">
        <f t="shared" si="4"/>
        <v>141465</v>
      </c>
    </row>
    <row r="20" spans="1:11" ht="17.25" customHeight="1">
      <c r="A20" s="16" t="s">
        <v>23</v>
      </c>
      <c r="B20" s="11">
        <f>+B21+B22+B23</f>
        <v>186129</v>
      </c>
      <c r="C20" s="11">
        <f aca="true" t="shared" si="6" ref="C20:J20">+C21+C22+C23</f>
        <v>200254</v>
      </c>
      <c r="D20" s="11">
        <f t="shared" si="6"/>
        <v>232240</v>
      </c>
      <c r="E20" s="11">
        <f t="shared" si="6"/>
        <v>151596</v>
      </c>
      <c r="F20" s="11">
        <f t="shared" si="6"/>
        <v>233974</v>
      </c>
      <c r="G20" s="11">
        <f t="shared" si="6"/>
        <v>435493</v>
      </c>
      <c r="H20" s="11">
        <f t="shared" si="6"/>
        <v>149753</v>
      </c>
      <c r="I20" s="11">
        <f t="shared" si="6"/>
        <v>36413</v>
      </c>
      <c r="J20" s="11">
        <f t="shared" si="6"/>
        <v>87618</v>
      </c>
      <c r="K20" s="11">
        <f t="shared" si="4"/>
        <v>1713470</v>
      </c>
    </row>
    <row r="21" spans="1:12" ht="17.25" customHeight="1">
      <c r="A21" s="12" t="s">
        <v>24</v>
      </c>
      <c r="B21" s="13">
        <v>106015</v>
      </c>
      <c r="C21" s="13">
        <v>124329</v>
      </c>
      <c r="D21" s="13">
        <v>144943</v>
      </c>
      <c r="E21" s="13">
        <v>92925</v>
      </c>
      <c r="F21" s="13">
        <v>142130</v>
      </c>
      <c r="G21" s="13">
        <v>245327</v>
      </c>
      <c r="H21" s="13">
        <v>89916</v>
      </c>
      <c r="I21" s="13">
        <v>23722</v>
      </c>
      <c r="J21" s="13">
        <v>54243</v>
      </c>
      <c r="K21" s="11">
        <f t="shared" si="4"/>
        <v>1023550</v>
      </c>
      <c r="L21" s="52"/>
    </row>
    <row r="22" spans="1:12" ht="17.25" customHeight="1">
      <c r="A22" s="12" t="s">
        <v>25</v>
      </c>
      <c r="B22" s="13">
        <v>76278</v>
      </c>
      <c r="C22" s="13">
        <v>71429</v>
      </c>
      <c r="D22" s="13">
        <v>82444</v>
      </c>
      <c r="E22" s="13">
        <v>55517</v>
      </c>
      <c r="F22" s="13">
        <v>87690</v>
      </c>
      <c r="G22" s="13">
        <v>183222</v>
      </c>
      <c r="H22" s="13">
        <v>56274</v>
      </c>
      <c r="I22" s="13">
        <v>11823</v>
      </c>
      <c r="J22" s="13">
        <v>31829</v>
      </c>
      <c r="K22" s="11">
        <f t="shared" si="4"/>
        <v>656506</v>
      </c>
      <c r="L22" s="52"/>
    </row>
    <row r="23" spans="1:11" ht="17.25" customHeight="1">
      <c r="A23" s="12" t="s">
        <v>26</v>
      </c>
      <c r="B23" s="13">
        <v>3836</v>
      </c>
      <c r="C23" s="13">
        <v>4496</v>
      </c>
      <c r="D23" s="13">
        <v>4853</v>
      </c>
      <c r="E23" s="13">
        <v>3154</v>
      </c>
      <c r="F23" s="13">
        <v>4154</v>
      </c>
      <c r="G23" s="13">
        <v>6944</v>
      </c>
      <c r="H23" s="13">
        <v>3563</v>
      </c>
      <c r="I23" s="13">
        <v>868</v>
      </c>
      <c r="J23" s="13">
        <v>1546</v>
      </c>
      <c r="K23" s="11">
        <f t="shared" si="4"/>
        <v>33414</v>
      </c>
    </row>
    <row r="24" spans="1:11" ht="17.25" customHeight="1">
      <c r="A24" s="16" t="s">
        <v>27</v>
      </c>
      <c r="B24" s="13">
        <v>55230</v>
      </c>
      <c r="C24" s="13">
        <v>81506</v>
      </c>
      <c r="D24" s="13">
        <v>96228</v>
      </c>
      <c r="E24" s="13">
        <v>60330</v>
      </c>
      <c r="F24" s="13">
        <v>72451</v>
      </c>
      <c r="G24" s="13">
        <v>89147</v>
      </c>
      <c r="H24" s="13">
        <v>44318</v>
      </c>
      <c r="I24" s="13">
        <v>18082</v>
      </c>
      <c r="J24" s="13">
        <v>42113</v>
      </c>
      <c r="K24" s="11">
        <f t="shared" si="4"/>
        <v>559405</v>
      </c>
    </row>
    <row r="25" spans="1:12" ht="17.25" customHeight="1">
      <c r="A25" s="12" t="s">
        <v>28</v>
      </c>
      <c r="B25" s="13">
        <v>35347</v>
      </c>
      <c r="C25" s="13">
        <v>52164</v>
      </c>
      <c r="D25" s="13">
        <v>61586</v>
      </c>
      <c r="E25" s="13">
        <v>38611</v>
      </c>
      <c r="F25" s="13">
        <v>46369</v>
      </c>
      <c r="G25" s="13">
        <v>57054</v>
      </c>
      <c r="H25" s="13">
        <v>28364</v>
      </c>
      <c r="I25" s="13">
        <v>11572</v>
      </c>
      <c r="J25" s="13">
        <v>26952</v>
      </c>
      <c r="K25" s="11">
        <f t="shared" si="4"/>
        <v>358019</v>
      </c>
      <c r="L25" s="52"/>
    </row>
    <row r="26" spans="1:12" ht="17.25" customHeight="1">
      <c r="A26" s="12" t="s">
        <v>29</v>
      </c>
      <c r="B26" s="13">
        <v>19883</v>
      </c>
      <c r="C26" s="13">
        <v>29342</v>
      </c>
      <c r="D26" s="13">
        <v>34642</v>
      </c>
      <c r="E26" s="13">
        <v>21719</v>
      </c>
      <c r="F26" s="13">
        <v>26082</v>
      </c>
      <c r="G26" s="13">
        <v>32093</v>
      </c>
      <c r="H26" s="13">
        <v>15954</v>
      </c>
      <c r="I26" s="13">
        <v>6510</v>
      </c>
      <c r="J26" s="13">
        <v>15161</v>
      </c>
      <c r="K26" s="11">
        <f t="shared" si="4"/>
        <v>201386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5570</v>
      </c>
      <c r="I27" s="11">
        <v>0</v>
      </c>
      <c r="J27" s="11">
        <v>0</v>
      </c>
      <c r="K27" s="11">
        <f t="shared" si="4"/>
        <v>5570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14661.97</v>
      </c>
      <c r="I35" s="19">
        <v>0</v>
      </c>
      <c r="J35" s="19">
        <v>0</v>
      </c>
      <c r="K35" s="23">
        <f>SUM(B35:J35)</f>
        <v>14661.97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1484546.9300000002</v>
      </c>
      <c r="C47" s="22">
        <f aca="true" t="shared" si="11" ref="C47:H47">+C48+C56</f>
        <v>2070861.2000000002</v>
      </c>
      <c r="D47" s="22">
        <f t="shared" si="11"/>
        <v>2496276.2699999996</v>
      </c>
      <c r="E47" s="22">
        <f t="shared" si="11"/>
        <v>1467753.3199999998</v>
      </c>
      <c r="F47" s="22">
        <f t="shared" si="11"/>
        <v>1912313.46</v>
      </c>
      <c r="G47" s="22">
        <f t="shared" si="11"/>
        <v>2732811.4299999997</v>
      </c>
      <c r="H47" s="22">
        <f t="shared" si="11"/>
        <v>1413471.8</v>
      </c>
      <c r="I47" s="22">
        <f>+I48+I56</f>
        <v>553406.2</v>
      </c>
      <c r="J47" s="22">
        <f>+J48+J56</f>
        <v>853293.9800000001</v>
      </c>
      <c r="K47" s="22">
        <f>SUM(B47:J47)</f>
        <v>14984734.59</v>
      </c>
    </row>
    <row r="48" spans="1:11" ht="17.25" customHeight="1">
      <c r="A48" s="16" t="s">
        <v>46</v>
      </c>
      <c r="B48" s="23">
        <f>SUM(B49:B55)</f>
        <v>1467167.6</v>
      </c>
      <c r="C48" s="23">
        <f aca="true" t="shared" si="12" ref="C48:H48">SUM(C49:C55)</f>
        <v>2048726.5100000002</v>
      </c>
      <c r="D48" s="23">
        <f t="shared" si="12"/>
        <v>2470999.5799999996</v>
      </c>
      <c r="E48" s="23">
        <f t="shared" si="12"/>
        <v>1446854.8399999999</v>
      </c>
      <c r="F48" s="23">
        <f t="shared" si="12"/>
        <v>1890441.63</v>
      </c>
      <c r="G48" s="23">
        <f t="shared" si="12"/>
        <v>2705026.9</v>
      </c>
      <c r="H48" s="23">
        <f t="shared" si="12"/>
        <v>1394917.77</v>
      </c>
      <c r="I48" s="23">
        <f>SUM(I49:I55)</f>
        <v>553406.2</v>
      </c>
      <c r="J48" s="23">
        <f>SUM(J49:J55)</f>
        <v>840334.4500000001</v>
      </c>
      <c r="K48" s="23">
        <f aca="true" t="shared" si="13" ref="K48:K56">SUM(B48:J48)</f>
        <v>14817875.479999999</v>
      </c>
    </row>
    <row r="49" spans="1:11" ht="17.25" customHeight="1">
      <c r="A49" s="34" t="s">
        <v>47</v>
      </c>
      <c r="B49" s="23">
        <f aca="true" t="shared" si="14" ref="B49:H49">ROUND(B30*B7,2)</f>
        <v>1465804.8</v>
      </c>
      <c r="C49" s="23">
        <f t="shared" si="14"/>
        <v>2041823.85</v>
      </c>
      <c r="D49" s="23">
        <f t="shared" si="14"/>
        <v>2468722.92</v>
      </c>
      <c r="E49" s="23">
        <f t="shared" si="14"/>
        <v>1445761.25</v>
      </c>
      <c r="F49" s="23">
        <f t="shared" si="14"/>
        <v>1888493.15</v>
      </c>
      <c r="G49" s="23">
        <f t="shared" si="14"/>
        <v>2702249.74</v>
      </c>
      <c r="H49" s="23">
        <f t="shared" si="14"/>
        <v>1378893.12</v>
      </c>
      <c r="I49" s="23">
        <f>ROUND(I30*I7,2)</f>
        <v>552340.48</v>
      </c>
      <c r="J49" s="23">
        <f>ROUND(J30*J7,2)</f>
        <v>838117.41</v>
      </c>
      <c r="K49" s="23">
        <f t="shared" si="13"/>
        <v>14782206.720000003</v>
      </c>
    </row>
    <row r="50" spans="1:11" ht="17.25" customHeight="1">
      <c r="A50" s="34" t="s">
        <v>48</v>
      </c>
      <c r="B50" s="19">
        <v>0</v>
      </c>
      <c r="C50" s="23">
        <f>ROUND(C31*C7,2)</f>
        <v>4538.59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4538.59</v>
      </c>
    </row>
    <row r="51" spans="1:11" ht="17.25" customHeight="1">
      <c r="A51" s="68" t="s">
        <v>110</v>
      </c>
      <c r="B51" s="69">
        <f>ROUND(B32*B7,2)</f>
        <v>-2728.88</v>
      </c>
      <c r="C51" s="69">
        <f>ROUND(C32*C7,2)</f>
        <v>-3409.65</v>
      </c>
      <c r="D51" s="69">
        <f aca="true" t="shared" si="15" ref="D51:J51">ROUND(D32*D7,2)</f>
        <v>-3728.18</v>
      </c>
      <c r="E51" s="69">
        <f t="shared" si="15"/>
        <v>-2351.81</v>
      </c>
      <c r="F51" s="69">
        <f t="shared" si="15"/>
        <v>-3243.16</v>
      </c>
      <c r="G51" s="69">
        <f t="shared" si="15"/>
        <v>-4481.72</v>
      </c>
      <c r="H51" s="69">
        <f t="shared" si="15"/>
        <v>-2352.36</v>
      </c>
      <c r="I51" s="69">
        <f t="shared" si="15"/>
        <v>0</v>
      </c>
      <c r="J51" s="69">
        <f t="shared" si="15"/>
        <v>0</v>
      </c>
      <c r="K51" s="69">
        <f>SUM(B51:J51)</f>
        <v>-22295.760000000002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14661.97</v>
      </c>
      <c r="I53" s="31">
        <f>+I35</f>
        <v>0</v>
      </c>
      <c r="J53" s="31">
        <f>+J35</f>
        <v>0</v>
      </c>
      <c r="K53" s="23">
        <f t="shared" si="13"/>
        <v>14661.97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-441958.08999999997</v>
      </c>
      <c r="C60" s="35">
        <f t="shared" si="16"/>
        <v>-228243.29</v>
      </c>
      <c r="D60" s="35">
        <f t="shared" si="16"/>
        <v>-294065.52999999997</v>
      </c>
      <c r="E60" s="35">
        <f t="shared" si="16"/>
        <v>-475403.06</v>
      </c>
      <c r="F60" s="35">
        <f t="shared" si="16"/>
        <v>-478667.35000000003</v>
      </c>
      <c r="G60" s="35">
        <f t="shared" si="16"/>
        <v>-424498.82999999996</v>
      </c>
      <c r="H60" s="35">
        <f t="shared" si="16"/>
        <v>-185976.18</v>
      </c>
      <c r="I60" s="35">
        <f t="shared" si="16"/>
        <v>-91914.01999999999</v>
      </c>
      <c r="J60" s="35">
        <f t="shared" si="16"/>
        <v>-88346.51999999999</v>
      </c>
      <c r="K60" s="35">
        <f>SUM(B60:J60)</f>
        <v>-2709072.87</v>
      </c>
    </row>
    <row r="61" spans="1:11" ht="18.75" customHeight="1">
      <c r="A61" s="16" t="s">
        <v>78</v>
      </c>
      <c r="B61" s="35">
        <f aca="true" t="shared" si="17" ref="B61:J61">B62+B63+B64+B65+B66+B67</f>
        <v>-428259.23</v>
      </c>
      <c r="C61" s="35">
        <f t="shared" si="17"/>
        <v>-208254.94</v>
      </c>
      <c r="D61" s="35">
        <f t="shared" si="17"/>
        <v>-274497.6</v>
      </c>
      <c r="E61" s="35">
        <f t="shared" si="17"/>
        <v>-450259.9</v>
      </c>
      <c r="F61" s="35">
        <f t="shared" si="17"/>
        <v>-460240.45</v>
      </c>
      <c r="G61" s="35">
        <f t="shared" si="17"/>
        <v>-397339.83999999997</v>
      </c>
      <c r="H61" s="35">
        <f t="shared" si="17"/>
        <v>-172678</v>
      </c>
      <c r="I61" s="35">
        <f t="shared" si="17"/>
        <v>-33148.5</v>
      </c>
      <c r="J61" s="35">
        <f t="shared" si="17"/>
        <v>-63441</v>
      </c>
      <c r="K61" s="35">
        <f aca="true" t="shared" si="18" ref="K61:K94">SUM(B61:J61)</f>
        <v>-2488119.46</v>
      </c>
    </row>
    <row r="62" spans="1:11" ht="18.75" customHeight="1">
      <c r="A62" s="12" t="s">
        <v>79</v>
      </c>
      <c r="B62" s="35">
        <f>-ROUND(B9*$D$3,2)</f>
        <v>-144550</v>
      </c>
      <c r="C62" s="35">
        <f aca="true" t="shared" si="19" ref="C62:J62">-ROUND(C9*$D$3,2)</f>
        <v>-197127</v>
      </c>
      <c r="D62" s="35">
        <f t="shared" si="19"/>
        <v>-175350</v>
      </c>
      <c r="E62" s="35">
        <f t="shared" si="19"/>
        <v>-138873</v>
      </c>
      <c r="F62" s="35">
        <f t="shared" si="19"/>
        <v>-152288.5</v>
      </c>
      <c r="G62" s="35">
        <f t="shared" si="19"/>
        <v>-192013.5</v>
      </c>
      <c r="H62" s="35">
        <f t="shared" si="19"/>
        <v>-172434.5</v>
      </c>
      <c r="I62" s="35">
        <f t="shared" si="19"/>
        <v>-33148.5</v>
      </c>
      <c r="J62" s="35">
        <f t="shared" si="19"/>
        <v>-63441</v>
      </c>
      <c r="K62" s="35">
        <f t="shared" si="18"/>
        <v>-1269226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-2541</v>
      </c>
      <c r="C64" s="35">
        <v>-301</v>
      </c>
      <c r="D64" s="35">
        <v>-801.5</v>
      </c>
      <c r="E64" s="35">
        <v>-2793</v>
      </c>
      <c r="F64" s="35">
        <v>-1676.5</v>
      </c>
      <c r="G64" s="35">
        <v>-899.5</v>
      </c>
      <c r="H64" s="19">
        <v>-3.5</v>
      </c>
      <c r="I64" s="19">
        <v>0</v>
      </c>
      <c r="J64" s="19">
        <v>0</v>
      </c>
      <c r="K64" s="35">
        <f t="shared" si="18"/>
        <v>-9016</v>
      </c>
    </row>
    <row r="65" spans="1:11" ht="18.75" customHeight="1">
      <c r="A65" s="12" t="s">
        <v>111</v>
      </c>
      <c r="B65" s="19">
        <v>-2915.5</v>
      </c>
      <c r="C65" s="19">
        <v>-735</v>
      </c>
      <c r="D65" s="19">
        <v>-1249.5</v>
      </c>
      <c r="E65" s="19">
        <v>-2180.5</v>
      </c>
      <c r="F65" s="19">
        <v>-1004.5</v>
      </c>
      <c r="G65" s="19">
        <v>-661.5</v>
      </c>
      <c r="H65" s="19">
        <v>0</v>
      </c>
      <c r="I65" s="19">
        <v>0</v>
      </c>
      <c r="J65" s="19">
        <v>0</v>
      </c>
      <c r="K65" s="35">
        <f t="shared" si="18"/>
        <v>-8746.5</v>
      </c>
    </row>
    <row r="66" spans="1:11" ht="18.75" customHeight="1">
      <c r="A66" s="12" t="s">
        <v>56</v>
      </c>
      <c r="B66" s="47">
        <v>-278207.73</v>
      </c>
      <c r="C66" s="47">
        <v>-10091.94</v>
      </c>
      <c r="D66" s="47">
        <v>-97096.6</v>
      </c>
      <c r="E66" s="47">
        <v>-306323.4</v>
      </c>
      <c r="F66" s="47">
        <v>-305270.95</v>
      </c>
      <c r="G66" s="47">
        <v>-203765.34</v>
      </c>
      <c r="H66" s="19">
        <v>-240</v>
      </c>
      <c r="I66" s="19">
        <v>0</v>
      </c>
      <c r="J66" s="19">
        <v>0</v>
      </c>
      <c r="K66" s="35">
        <f t="shared" si="18"/>
        <v>-1200995.9600000002</v>
      </c>
    </row>
    <row r="67" spans="1:11" ht="18.75" customHeight="1">
      <c r="A67" s="12" t="s">
        <v>57</v>
      </c>
      <c r="B67" s="19">
        <v>-45</v>
      </c>
      <c r="C67" s="19">
        <v>0</v>
      </c>
      <c r="D67" s="19">
        <v>0</v>
      </c>
      <c r="E67" s="19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-135</v>
      </c>
    </row>
    <row r="68" spans="1:11" ht="18.75" customHeight="1">
      <c r="A68" s="12" t="s">
        <v>83</v>
      </c>
      <c r="B68" s="35">
        <f aca="true" t="shared" si="20" ref="B68:J68">SUM(B69:B92)</f>
        <v>-13698.86</v>
      </c>
      <c r="C68" s="35">
        <f t="shared" si="20"/>
        <v>-19988.350000000002</v>
      </c>
      <c r="D68" s="35">
        <f t="shared" si="20"/>
        <v>-19567.93</v>
      </c>
      <c r="E68" s="35">
        <f t="shared" si="20"/>
        <v>-25143.16</v>
      </c>
      <c r="F68" s="35">
        <f t="shared" si="20"/>
        <v>-18426.9</v>
      </c>
      <c r="G68" s="35">
        <f t="shared" si="20"/>
        <v>-27158.99</v>
      </c>
      <c r="H68" s="35">
        <f t="shared" si="20"/>
        <v>-13298.18</v>
      </c>
      <c r="I68" s="35">
        <f t="shared" si="20"/>
        <v>-58765.52</v>
      </c>
      <c r="J68" s="35">
        <f t="shared" si="20"/>
        <v>-24905.519999999997</v>
      </c>
      <c r="K68" s="35">
        <f t="shared" si="18"/>
        <v>-220953.41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-2120.68</v>
      </c>
      <c r="J71" s="19">
        <v>0</v>
      </c>
      <c r="K71" s="35">
        <f t="shared" si="18"/>
        <v>-3569.08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-12960.81</v>
      </c>
      <c r="F73" s="35">
        <v>-17810.85</v>
      </c>
      <c r="G73" s="35">
        <v>-27140.99</v>
      </c>
      <c r="H73" s="35">
        <v>-13289.62</v>
      </c>
      <c r="I73" s="35">
        <v>-4671.92</v>
      </c>
      <c r="J73" s="35">
        <v>-9631.56</v>
      </c>
      <c r="K73" s="48">
        <f t="shared" si="18"/>
        <v>-137006.5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-12182.35</v>
      </c>
      <c r="F92" s="19">
        <v>0</v>
      </c>
      <c r="G92" s="19">
        <v>0</v>
      </c>
      <c r="H92" s="19">
        <v>0</v>
      </c>
      <c r="I92" s="48">
        <v>-6972.92</v>
      </c>
      <c r="J92" s="48">
        <v>-15273.96</v>
      </c>
      <c r="K92" s="48">
        <f t="shared" si="18"/>
        <v>-34429.229999999996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1042588.8400000001</v>
      </c>
      <c r="C97" s="24">
        <f t="shared" si="21"/>
        <v>1842617.9100000001</v>
      </c>
      <c r="D97" s="24">
        <f t="shared" si="21"/>
        <v>2202210.7399999993</v>
      </c>
      <c r="E97" s="24">
        <f t="shared" si="21"/>
        <v>992350.2599999998</v>
      </c>
      <c r="F97" s="24">
        <f t="shared" si="21"/>
        <v>1433646.11</v>
      </c>
      <c r="G97" s="24">
        <f t="shared" si="21"/>
        <v>2308312.5999999996</v>
      </c>
      <c r="H97" s="24">
        <f t="shared" si="21"/>
        <v>1227495.62</v>
      </c>
      <c r="I97" s="24">
        <f>+I98+I99</f>
        <v>461492.17999999993</v>
      </c>
      <c r="J97" s="24">
        <f>+J98+J99</f>
        <v>764947.4600000001</v>
      </c>
      <c r="K97" s="48">
        <f>SUM(B97:J97)</f>
        <v>12275661.719999999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1025209.5100000001</v>
      </c>
      <c r="C98" s="24">
        <f t="shared" si="22"/>
        <v>1820483.2200000002</v>
      </c>
      <c r="D98" s="24">
        <f t="shared" si="22"/>
        <v>2176934.0499999993</v>
      </c>
      <c r="E98" s="24">
        <f t="shared" si="22"/>
        <v>971451.7799999998</v>
      </c>
      <c r="F98" s="24">
        <f t="shared" si="22"/>
        <v>1411774.28</v>
      </c>
      <c r="G98" s="24">
        <f t="shared" si="22"/>
        <v>2280528.07</v>
      </c>
      <c r="H98" s="24">
        <f t="shared" si="22"/>
        <v>1208941.59</v>
      </c>
      <c r="I98" s="24">
        <f t="shared" si="22"/>
        <v>461492.17999999993</v>
      </c>
      <c r="J98" s="24">
        <f t="shared" si="22"/>
        <v>751987.93</v>
      </c>
      <c r="K98" s="48">
        <f>SUM(B98:J98)</f>
        <v>12108802.609999998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12275661.75</v>
      </c>
      <c r="L105" s="54"/>
    </row>
    <row r="106" spans="1:11" ht="18.75" customHeight="1">
      <c r="A106" s="26" t="s">
        <v>74</v>
      </c>
      <c r="B106" s="27">
        <v>134130.79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134130.79</v>
      </c>
    </row>
    <row r="107" spans="1:11" ht="18.75" customHeight="1">
      <c r="A107" s="26" t="s">
        <v>75</v>
      </c>
      <c r="B107" s="27">
        <v>908458.06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908458.06</v>
      </c>
    </row>
    <row r="108" spans="1:11" ht="18.75" customHeight="1">
      <c r="A108" s="26" t="s">
        <v>76</v>
      </c>
      <c r="B108" s="40">
        <v>0</v>
      </c>
      <c r="C108" s="27">
        <f>+C97</f>
        <v>1842617.9100000001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1842617.9100000001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2202210.7399999993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2202210.7399999993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992350.2599999998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992350.2599999998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310097.49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310097.49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596152.03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596152.03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527396.59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527396.59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690250.43</v>
      </c>
      <c r="H114" s="40">
        <v>0</v>
      </c>
      <c r="I114" s="40">
        <v>0</v>
      </c>
      <c r="J114" s="40">
        <v>0</v>
      </c>
      <c r="K114" s="41">
        <f t="shared" si="24"/>
        <v>690250.43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54185.22</v>
      </c>
      <c r="H115" s="40">
        <v>0</v>
      </c>
      <c r="I115" s="40">
        <v>0</v>
      </c>
      <c r="J115" s="40">
        <v>0</v>
      </c>
      <c r="K115" s="41">
        <f t="shared" si="24"/>
        <v>54185.22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35092.15</v>
      </c>
      <c r="H116" s="40">
        <v>0</v>
      </c>
      <c r="I116" s="40">
        <v>0</v>
      </c>
      <c r="J116" s="40">
        <v>0</v>
      </c>
      <c r="K116" s="41">
        <f t="shared" si="24"/>
        <v>35092.15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340620.3</v>
      </c>
      <c r="H117" s="40">
        <v>0</v>
      </c>
      <c r="I117" s="40">
        <v>0</v>
      </c>
      <c r="J117" s="40">
        <v>0</v>
      </c>
      <c r="K117" s="41">
        <f t="shared" si="24"/>
        <v>340620.3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1188164.51</v>
      </c>
      <c r="H118" s="40">
        <v>0</v>
      </c>
      <c r="I118" s="40">
        <v>0</v>
      </c>
      <c r="J118" s="40">
        <v>0</v>
      </c>
      <c r="K118" s="41">
        <f t="shared" si="24"/>
        <v>1188164.51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451822.3</v>
      </c>
      <c r="I119" s="40">
        <v>0</v>
      </c>
      <c r="J119" s="40">
        <v>0</v>
      </c>
      <c r="K119" s="41">
        <f t="shared" si="24"/>
        <v>451822.3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775673.33</v>
      </c>
      <c r="I120" s="40">
        <v>0</v>
      </c>
      <c r="J120" s="40">
        <v>0</v>
      </c>
      <c r="K120" s="41">
        <f t="shared" si="24"/>
        <v>775673.33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461492.18</v>
      </c>
      <c r="J121" s="40">
        <v>0</v>
      </c>
      <c r="K121" s="41">
        <f t="shared" si="24"/>
        <v>461492.18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764947.46</v>
      </c>
      <c r="K122" s="44">
        <f t="shared" si="24"/>
        <v>764947.46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2015-08-04T12:10:37Z</dcterms:modified>
  <cp:category/>
  <cp:version/>
  <cp:contentType/>
  <cp:contentStatus/>
</cp:coreProperties>
</file>