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<sst xmlns="http://schemas.openxmlformats.org/spreadsheetml/2006/main" count="110" uniqueCount="108">
  <si>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</si>
  <si>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</si>
  <si>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</si>
  <si>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</si>
  <si>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</si>
  <si>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</si>
  <si>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</si>
  <si>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</si>
  <si>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</si>
  <si>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</si>
  <si>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</si>
  <si>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</si>
  <si>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</si>
  <si>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</si>
  <si>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</si>
  <si>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</si>
  <si>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</si>
  <si>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</si>
  <si>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</si>
  <si>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</si>
  <si>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</si>
  <si>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</si>
  <si>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</si>
  <si>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</si>
  <si>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</si>
  <si>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</si>
  <si>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</si>
  <si>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</si>
  <si>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</si>
  <si>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</si>
  <si>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</si>
  <si>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</si>
  <si>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</si>
  <si>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</si>
  <si>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</si>
  <si>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</si>
  <si>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</si>
  <si>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</si>
  <si>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</si>
  <si>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</si>
  <si>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</si>
  <si>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</si>
  <si>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</si>
  <si>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</si>
  <si>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</si>
  <si>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</si>
  <si>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</si>
  <si>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</si>
  <si>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</si>
  <si>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</si>
  <si>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</si>
  <si>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</si>
  <si>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</si>
  <si>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</si>
  <si>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</si>
  <si>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</si>
  <si>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</si>
  <si>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</si>
  <si>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</si>
  <si>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</si>
  <si>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</si>
  <si>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</si>
  <si>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</si>
  <si>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</si>
  <si>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</si>
  <si>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</si>
  <si>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</si>
  <si>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</si>
  <si>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</si>
  <si>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</si>
  <si>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</si>
  <si>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</si>
  <si>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</si>
  <si>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</si>
  <si>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</si>
  <si>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</si>
  <si>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</si>
  <si>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</si>
  <si>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</si>
  <si>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</si>
  <si>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</si>
  <si>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</si>
  <si>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</si>
  <si>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</si>
  <si>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</si>
  <si>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</si>
  <si>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</si>
  <si>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</si>
  <si>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</si>
  <si>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</si>
  <si>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</si>
  <si>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</si>
  <si>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</si>
  <si>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</si>
  <si>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</si>
  <si>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</si>
  <si>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</si>
  <si>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</si>
  <si>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</si>
  <si>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</si>
  <si>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</si>
  <si>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</si>
  <si>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</si>
  <si>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</si>
  <si>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</si>
  <si>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</si>
  <si>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</si>
  <si>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29/07/15 - VENCIMENTO 05/08/15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</si>
</sst>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42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473663</v>
      </c>
      <c r="C7" s="10">
        <f>C8+C20+C24</f>
        <v>352154</v>
      </c>
      <c r="D7" s="10">
        <f>D8+D20+D24</f>
        <v>357624</v>
      </c>
      <c r="E7" s="10">
        <f>E8+E20+E24</f>
        <v>67061</v>
      </c>
      <c r="F7" s="10">
        <f aca="true" t="shared" si="0" ref="F7:M7">F8+F20+F24</f>
        <v>274757</v>
      </c>
      <c r="G7" s="10">
        <f t="shared" si="0"/>
        <v>468559</v>
      </c>
      <c r="H7" s="10">
        <f t="shared" si="0"/>
        <v>443213</v>
      </c>
      <c r="I7" s="10">
        <f t="shared" si="0"/>
        <v>399109</v>
      </c>
      <c r="J7" s="10">
        <f t="shared" si="0"/>
        <v>288819</v>
      </c>
      <c r="K7" s="10">
        <f t="shared" si="0"/>
        <v>348970</v>
      </c>
      <c r="L7" s="10">
        <f t="shared" si="0"/>
        <v>151794</v>
      </c>
      <c r="M7" s="10">
        <f t="shared" si="0"/>
        <v>83959</v>
      </c>
      <c r="N7" s="10">
        <f>+N8+N20+N24</f>
        <v>3709682</v>
      </c>
    </row>
    <row r="8" spans="1:14" ht="18.75" customHeight="1">
      <c r="A8" s="11" t="s">
        <v>27</v>
      </c>
      <c r="B8" s="12">
        <f>+B9+B12+B16</f>
        <v>259297</v>
      </c>
      <c r="C8" s="12">
        <f>+C9+C12+C16</f>
        <v>204190</v>
      </c>
      <c r="D8" s="12">
        <f>+D9+D12+D16</f>
        <v>224027</v>
      </c>
      <c r="E8" s="12">
        <f>+E9+E12+E16</f>
        <v>39421</v>
      </c>
      <c r="F8" s="12">
        <f aca="true" t="shared" si="1" ref="F8:M8">+F9+F12+F16</f>
        <v>161368</v>
      </c>
      <c r="G8" s="12">
        <f t="shared" si="1"/>
        <v>279165</v>
      </c>
      <c r="H8" s="12">
        <f t="shared" si="1"/>
        <v>252506</v>
      </c>
      <c r="I8" s="12">
        <f t="shared" si="1"/>
        <v>231838</v>
      </c>
      <c r="J8" s="12">
        <f t="shared" si="1"/>
        <v>169249</v>
      </c>
      <c r="K8" s="12">
        <f t="shared" si="1"/>
        <v>189573</v>
      </c>
      <c r="L8" s="12">
        <f t="shared" si="1"/>
        <v>90578</v>
      </c>
      <c r="M8" s="12">
        <f t="shared" si="1"/>
        <v>52712</v>
      </c>
      <c r="N8" s="12">
        <f>SUM(B8:M8)</f>
        <v>2153924</v>
      </c>
    </row>
    <row r="9" spans="1:14" ht="18.75" customHeight="1">
      <c r="A9" s="13" t="s">
        <v>4</v>
      </c>
      <c r="B9" s="14">
        <v>22951</v>
      </c>
      <c r="C9" s="14">
        <v>24907</v>
      </c>
      <c r="D9" s="14">
        <v>16119</v>
      </c>
      <c r="E9" s="14">
        <v>3561</v>
      </c>
      <c r="F9" s="14">
        <v>13524</v>
      </c>
      <c r="G9" s="14">
        <v>26365</v>
      </c>
      <c r="H9" s="14">
        <v>31729</v>
      </c>
      <c r="I9" s="14">
        <v>14506</v>
      </c>
      <c r="J9" s="14">
        <v>19738</v>
      </c>
      <c r="K9" s="14">
        <v>15296</v>
      </c>
      <c r="L9" s="14">
        <v>11268</v>
      </c>
      <c r="M9" s="14">
        <v>6590</v>
      </c>
      <c r="N9" s="12">
        <f aca="true" t="shared" si="2" ref="N9:N19">SUM(B9:M9)</f>
        <v>206554</v>
      </c>
    </row>
    <row r="10" spans="1:14" ht="18.75" customHeight="1">
      <c r="A10" s="15" t="s">
        <v>5</v>
      </c>
      <c r="B10" s="14">
        <f>+B9-B11</f>
        <v>22951</v>
      </c>
      <c r="C10" s="14">
        <f>+C9-C11</f>
        <v>24907</v>
      </c>
      <c r="D10" s="14">
        <f>+D9-D11</f>
        <v>16119</v>
      </c>
      <c r="E10" s="14">
        <f>+E9-E11</f>
        <v>3561</v>
      </c>
      <c r="F10" s="14">
        <f aca="true" t="shared" si="3" ref="F10:M10">+F9-F11</f>
        <v>13524</v>
      </c>
      <c r="G10" s="14">
        <f t="shared" si="3"/>
        <v>26365</v>
      </c>
      <c r="H10" s="14">
        <f t="shared" si="3"/>
        <v>31729</v>
      </c>
      <c r="I10" s="14">
        <f t="shared" si="3"/>
        <v>14506</v>
      </c>
      <c r="J10" s="14">
        <f t="shared" si="3"/>
        <v>19738</v>
      </c>
      <c r="K10" s="14">
        <f t="shared" si="3"/>
        <v>15296</v>
      </c>
      <c r="L10" s="14">
        <f t="shared" si="3"/>
        <v>11268</v>
      </c>
      <c r="M10" s="14">
        <f t="shared" si="3"/>
        <v>6590</v>
      </c>
      <c r="N10" s="12">
        <f t="shared" si="2"/>
        <v>206554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205456</v>
      </c>
      <c r="C12" s="14">
        <f>C13+C14+C15</f>
        <v>159513</v>
      </c>
      <c r="D12" s="14">
        <f>D13+D14+D15</f>
        <v>188414</v>
      </c>
      <c r="E12" s="14">
        <f>E13+E14+E15</f>
        <v>31967</v>
      </c>
      <c r="F12" s="14">
        <f aca="true" t="shared" si="4" ref="F12:M12">F13+F14+F15</f>
        <v>131235</v>
      </c>
      <c r="G12" s="14">
        <f t="shared" si="4"/>
        <v>226931</v>
      </c>
      <c r="H12" s="14">
        <f t="shared" si="4"/>
        <v>197695</v>
      </c>
      <c r="I12" s="14">
        <f t="shared" si="4"/>
        <v>195002</v>
      </c>
      <c r="J12" s="14">
        <f t="shared" si="4"/>
        <v>134569</v>
      </c>
      <c r="K12" s="14">
        <f t="shared" si="4"/>
        <v>154010</v>
      </c>
      <c r="L12" s="14">
        <f t="shared" si="4"/>
        <v>72565</v>
      </c>
      <c r="M12" s="14">
        <f t="shared" si="4"/>
        <v>42441</v>
      </c>
      <c r="N12" s="12">
        <f t="shared" si="2"/>
        <v>1739798</v>
      </c>
    </row>
    <row r="13" spans="1:14" ht="18.75" customHeight="1">
      <c r="A13" s="15" t="s">
        <v>7</v>
      </c>
      <c r="B13" s="14">
        <v>107344</v>
      </c>
      <c r="C13" s="14">
        <v>84418</v>
      </c>
      <c r="D13" s="14">
        <v>95407</v>
      </c>
      <c r="E13" s="14">
        <v>16609</v>
      </c>
      <c r="F13" s="14">
        <v>67168</v>
      </c>
      <c r="G13" s="14">
        <v>117978</v>
      </c>
      <c r="H13" s="14">
        <v>107357</v>
      </c>
      <c r="I13" s="14">
        <v>104493</v>
      </c>
      <c r="J13" s="14">
        <v>70360</v>
      </c>
      <c r="K13" s="14">
        <v>80577</v>
      </c>
      <c r="L13" s="14">
        <v>37616</v>
      </c>
      <c r="M13" s="14">
        <v>21404</v>
      </c>
      <c r="N13" s="12">
        <f t="shared" si="2"/>
        <v>910731</v>
      </c>
    </row>
    <row r="14" spans="1:14" ht="18.75" customHeight="1">
      <c r="A14" s="15" t="s">
        <v>8</v>
      </c>
      <c r="B14" s="14">
        <v>93999</v>
      </c>
      <c r="C14" s="14">
        <v>70865</v>
      </c>
      <c r="D14" s="14">
        <v>89576</v>
      </c>
      <c r="E14" s="14">
        <v>14417</v>
      </c>
      <c r="F14" s="14">
        <v>60661</v>
      </c>
      <c r="G14" s="14">
        <v>102142</v>
      </c>
      <c r="H14" s="14">
        <v>85499</v>
      </c>
      <c r="I14" s="14">
        <v>87343</v>
      </c>
      <c r="J14" s="14">
        <v>61275</v>
      </c>
      <c r="K14" s="14">
        <v>70615</v>
      </c>
      <c r="L14" s="14">
        <v>33432</v>
      </c>
      <c r="M14" s="14">
        <v>20327</v>
      </c>
      <c r="N14" s="12">
        <f t="shared" si="2"/>
        <v>790151</v>
      </c>
    </row>
    <row r="15" spans="1:14" ht="18.75" customHeight="1">
      <c r="A15" s="15" t="s">
        <v>9</v>
      </c>
      <c r="B15" s="14">
        <v>4113</v>
      </c>
      <c r="C15" s="14">
        <v>4230</v>
      </c>
      <c r="D15" s="14">
        <v>3431</v>
      </c>
      <c r="E15" s="14">
        <v>941</v>
      </c>
      <c r="F15" s="14">
        <v>3406</v>
      </c>
      <c r="G15" s="14">
        <v>6811</v>
      </c>
      <c r="H15" s="14">
        <v>4839</v>
      </c>
      <c r="I15" s="14">
        <v>3166</v>
      </c>
      <c r="J15" s="14">
        <v>2934</v>
      </c>
      <c r="K15" s="14">
        <v>2818</v>
      </c>
      <c r="L15" s="14">
        <v>1517</v>
      </c>
      <c r="M15" s="14">
        <v>710</v>
      </c>
      <c r="N15" s="12">
        <f t="shared" si="2"/>
        <v>38916</v>
      </c>
    </row>
    <row r="16" spans="1:14" ht="18.75" customHeight="1">
      <c r="A16" s="16" t="s">
        <v>26</v>
      </c>
      <c r="B16" s="14">
        <f>B17+B18+B19</f>
        <v>30890</v>
      </c>
      <c r="C16" s="14">
        <f>C17+C18+C19</f>
        <v>19770</v>
      </c>
      <c r="D16" s="14">
        <f>D17+D18+D19</f>
        <v>19494</v>
      </c>
      <c r="E16" s="14">
        <f>E17+E18+E19</f>
        <v>3893</v>
      </c>
      <c r="F16" s="14">
        <f aca="true" t="shared" si="5" ref="F16:M16">F17+F18+F19</f>
        <v>16609</v>
      </c>
      <c r="G16" s="14">
        <f t="shared" si="5"/>
        <v>25869</v>
      </c>
      <c r="H16" s="14">
        <f t="shared" si="5"/>
        <v>23082</v>
      </c>
      <c r="I16" s="14">
        <f t="shared" si="5"/>
        <v>22330</v>
      </c>
      <c r="J16" s="14">
        <f t="shared" si="5"/>
        <v>14942</v>
      </c>
      <c r="K16" s="14">
        <f t="shared" si="5"/>
        <v>20267</v>
      </c>
      <c r="L16" s="14">
        <f t="shared" si="5"/>
        <v>6745</v>
      </c>
      <c r="M16" s="14">
        <f t="shared" si="5"/>
        <v>3681</v>
      </c>
      <c r="N16" s="12">
        <f t="shared" si="2"/>
        <v>207572</v>
      </c>
    </row>
    <row r="17" spans="1:14" ht="18.75" customHeight="1">
      <c r="A17" s="15" t="s">
        <v>23</v>
      </c>
      <c r="B17" s="14">
        <v>8395</v>
      </c>
      <c r="C17" s="14">
        <v>6528</v>
      </c>
      <c r="D17" s="14">
        <v>5698</v>
      </c>
      <c r="E17" s="14">
        <v>1249</v>
      </c>
      <c r="F17" s="14">
        <v>5023</v>
      </c>
      <c r="G17" s="14">
        <v>9229</v>
      </c>
      <c r="H17" s="14">
        <v>7878</v>
      </c>
      <c r="I17" s="14">
        <v>7535</v>
      </c>
      <c r="J17" s="14">
        <v>5409</v>
      </c>
      <c r="K17" s="14">
        <v>6645</v>
      </c>
      <c r="L17" s="14">
        <v>2636</v>
      </c>
      <c r="M17" s="14">
        <v>1206</v>
      </c>
      <c r="N17" s="12">
        <f t="shared" si="2"/>
        <v>67431</v>
      </c>
    </row>
    <row r="18" spans="1:14" ht="18.75" customHeight="1">
      <c r="A18" s="15" t="s">
        <v>24</v>
      </c>
      <c r="B18" s="14">
        <v>2321</v>
      </c>
      <c r="C18" s="14">
        <v>1221</v>
      </c>
      <c r="D18" s="14">
        <v>2289</v>
      </c>
      <c r="E18" s="14">
        <v>300</v>
      </c>
      <c r="F18" s="14">
        <v>1474</v>
      </c>
      <c r="G18" s="14">
        <v>2267</v>
      </c>
      <c r="H18" s="14">
        <v>2375</v>
      </c>
      <c r="I18" s="14">
        <v>2073</v>
      </c>
      <c r="J18" s="14">
        <v>1499</v>
      </c>
      <c r="K18" s="14">
        <v>2440</v>
      </c>
      <c r="L18" s="14">
        <v>690</v>
      </c>
      <c r="M18" s="14">
        <v>383</v>
      </c>
      <c r="N18" s="12">
        <f t="shared" si="2"/>
        <v>19332</v>
      </c>
    </row>
    <row r="19" spans="1:14" ht="18.75" customHeight="1">
      <c r="A19" s="15" t="s">
        <v>25</v>
      </c>
      <c r="B19" s="14">
        <v>20174</v>
      </c>
      <c r="C19" s="14">
        <v>12021</v>
      </c>
      <c r="D19" s="14">
        <v>11507</v>
      </c>
      <c r="E19" s="14">
        <v>2344</v>
      </c>
      <c r="F19" s="14">
        <v>10112</v>
      </c>
      <c r="G19" s="14">
        <v>14373</v>
      </c>
      <c r="H19" s="14">
        <v>12829</v>
      </c>
      <c r="I19" s="14">
        <v>12722</v>
      </c>
      <c r="J19" s="14">
        <v>8034</v>
      </c>
      <c r="K19" s="14">
        <v>11182</v>
      </c>
      <c r="L19" s="14">
        <v>3419</v>
      </c>
      <c r="M19" s="14">
        <v>2092</v>
      </c>
      <c r="N19" s="12">
        <f t="shared" si="2"/>
        <v>120809</v>
      </c>
    </row>
    <row r="20" spans="1:14" ht="18.75" customHeight="1">
      <c r="A20" s="17" t="s">
        <v>10</v>
      </c>
      <c r="B20" s="18">
        <f>B21+B22+B23</f>
        <v>152700</v>
      </c>
      <c r="C20" s="18">
        <f>C21+C22+C23</f>
        <v>94317</v>
      </c>
      <c r="D20" s="18">
        <f>D21+D22+D23</f>
        <v>84930</v>
      </c>
      <c r="E20" s="18">
        <f>E21+E22+E23</f>
        <v>16438</v>
      </c>
      <c r="F20" s="18">
        <f aca="true" t="shared" si="6" ref="F20:M20">F21+F22+F23</f>
        <v>67351</v>
      </c>
      <c r="G20" s="18">
        <f t="shared" si="6"/>
        <v>116344</v>
      </c>
      <c r="H20" s="18">
        <f t="shared" si="6"/>
        <v>126037</v>
      </c>
      <c r="I20" s="18">
        <f t="shared" si="6"/>
        <v>121402</v>
      </c>
      <c r="J20" s="18">
        <f t="shared" si="6"/>
        <v>80618</v>
      </c>
      <c r="K20" s="18">
        <f t="shared" si="6"/>
        <v>121781</v>
      </c>
      <c r="L20" s="18">
        <f t="shared" si="6"/>
        <v>48582</v>
      </c>
      <c r="M20" s="18">
        <f t="shared" si="6"/>
        <v>25749</v>
      </c>
      <c r="N20" s="12">
        <f aca="true" t="shared" si="7" ref="N20:N26">SUM(B20:M20)</f>
        <v>1056249</v>
      </c>
    </row>
    <row r="21" spans="1:14" ht="18.75" customHeight="1">
      <c r="A21" s="13" t="s">
        <v>11</v>
      </c>
      <c r="B21" s="14">
        <v>87220</v>
      </c>
      <c r="C21" s="14">
        <v>57709</v>
      </c>
      <c r="D21" s="14">
        <v>50690</v>
      </c>
      <c r="E21" s="14">
        <v>9885</v>
      </c>
      <c r="F21" s="14">
        <v>40081</v>
      </c>
      <c r="G21" s="14">
        <v>71417</v>
      </c>
      <c r="H21" s="14">
        <v>77240</v>
      </c>
      <c r="I21" s="14">
        <v>72790</v>
      </c>
      <c r="J21" s="14">
        <v>48078</v>
      </c>
      <c r="K21" s="14">
        <v>69466</v>
      </c>
      <c r="L21" s="14">
        <v>27884</v>
      </c>
      <c r="M21" s="14">
        <v>14626</v>
      </c>
      <c r="N21" s="12">
        <f t="shared" si="7"/>
        <v>627086</v>
      </c>
    </row>
    <row r="22" spans="1:14" ht="18.75" customHeight="1">
      <c r="A22" s="13" t="s">
        <v>12</v>
      </c>
      <c r="B22" s="14">
        <v>63048</v>
      </c>
      <c r="C22" s="14">
        <v>34671</v>
      </c>
      <c r="D22" s="14">
        <v>32927</v>
      </c>
      <c r="E22" s="14">
        <v>6145</v>
      </c>
      <c r="F22" s="14">
        <v>25788</v>
      </c>
      <c r="G22" s="14">
        <v>42132</v>
      </c>
      <c r="H22" s="14">
        <v>46481</v>
      </c>
      <c r="I22" s="14">
        <v>46938</v>
      </c>
      <c r="J22" s="14">
        <v>31200</v>
      </c>
      <c r="K22" s="14">
        <v>50549</v>
      </c>
      <c r="L22" s="14">
        <v>19913</v>
      </c>
      <c r="M22" s="14">
        <v>10766</v>
      </c>
      <c r="N22" s="12">
        <f t="shared" si="7"/>
        <v>410558</v>
      </c>
    </row>
    <row r="23" spans="1:14" ht="18.75" customHeight="1">
      <c r="A23" s="13" t="s">
        <v>13</v>
      </c>
      <c r="B23" s="14">
        <v>2432</v>
      </c>
      <c r="C23" s="14">
        <v>1937</v>
      </c>
      <c r="D23" s="14">
        <v>1313</v>
      </c>
      <c r="E23" s="14">
        <v>408</v>
      </c>
      <c r="F23" s="14">
        <v>1482</v>
      </c>
      <c r="G23" s="14">
        <v>2795</v>
      </c>
      <c r="H23" s="14">
        <v>2316</v>
      </c>
      <c r="I23" s="14">
        <v>1674</v>
      </c>
      <c r="J23" s="14">
        <v>1340</v>
      </c>
      <c r="K23" s="14">
        <v>1766</v>
      </c>
      <c r="L23" s="14">
        <v>785</v>
      </c>
      <c r="M23" s="14">
        <v>357</v>
      </c>
      <c r="N23" s="12">
        <f t="shared" si="7"/>
        <v>18605</v>
      </c>
    </row>
    <row r="24" spans="1:14" ht="18.75" customHeight="1">
      <c r="A24" s="17" t="s">
        <v>14</v>
      </c>
      <c r="B24" s="14">
        <f>B25+B26</f>
        <v>61666</v>
      </c>
      <c r="C24" s="14">
        <f>C25+C26</f>
        <v>53647</v>
      </c>
      <c r="D24" s="14">
        <f>D25+D26</f>
        <v>48667</v>
      </c>
      <c r="E24" s="14">
        <f>E25+E26</f>
        <v>11202</v>
      </c>
      <c r="F24" s="14">
        <f aca="true" t="shared" si="8" ref="F24:M24">F25+F26</f>
        <v>46038</v>
      </c>
      <c r="G24" s="14">
        <f t="shared" si="8"/>
        <v>73050</v>
      </c>
      <c r="H24" s="14">
        <f t="shared" si="8"/>
        <v>64670</v>
      </c>
      <c r="I24" s="14">
        <f t="shared" si="8"/>
        <v>45869</v>
      </c>
      <c r="J24" s="14">
        <f t="shared" si="8"/>
        <v>38952</v>
      </c>
      <c r="K24" s="14">
        <f t="shared" si="8"/>
        <v>37616</v>
      </c>
      <c r="L24" s="14">
        <f t="shared" si="8"/>
        <v>12634</v>
      </c>
      <c r="M24" s="14">
        <f t="shared" si="8"/>
        <v>5498</v>
      </c>
      <c r="N24" s="12">
        <f t="shared" si="7"/>
        <v>499509</v>
      </c>
    </row>
    <row r="25" spans="1:14" ht="18.75" customHeight="1">
      <c r="A25" s="13" t="s">
        <v>15</v>
      </c>
      <c r="B25" s="14">
        <v>39466</v>
      </c>
      <c r="C25" s="14">
        <v>34334</v>
      </c>
      <c r="D25" s="14">
        <v>31147</v>
      </c>
      <c r="E25" s="14">
        <v>7169</v>
      </c>
      <c r="F25" s="14">
        <v>29464</v>
      </c>
      <c r="G25" s="14">
        <v>46752</v>
      </c>
      <c r="H25" s="14">
        <v>41389</v>
      </c>
      <c r="I25" s="14">
        <v>29356</v>
      </c>
      <c r="J25" s="14">
        <v>24929</v>
      </c>
      <c r="K25" s="14">
        <v>24074</v>
      </c>
      <c r="L25" s="14">
        <v>8086</v>
      </c>
      <c r="M25" s="14">
        <v>3519</v>
      </c>
      <c r="N25" s="12">
        <f t="shared" si="7"/>
        <v>319685</v>
      </c>
    </row>
    <row r="26" spans="1:14" ht="18.75" customHeight="1">
      <c r="A26" s="13" t="s">
        <v>16</v>
      </c>
      <c r="B26" s="14">
        <v>22200</v>
      </c>
      <c r="C26" s="14">
        <v>19313</v>
      </c>
      <c r="D26" s="14">
        <v>17520</v>
      </c>
      <c r="E26" s="14">
        <v>4033</v>
      </c>
      <c r="F26" s="14">
        <v>16574</v>
      </c>
      <c r="G26" s="14">
        <v>26298</v>
      </c>
      <c r="H26" s="14">
        <v>23281</v>
      </c>
      <c r="I26" s="14">
        <v>16513</v>
      </c>
      <c r="J26" s="14">
        <v>14023</v>
      </c>
      <c r="K26" s="14">
        <v>13542</v>
      </c>
      <c r="L26" s="14">
        <v>4548</v>
      </c>
      <c r="M26" s="14">
        <v>1979</v>
      </c>
      <c r="N26" s="12">
        <f t="shared" si="7"/>
        <v>179824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0.9952</v>
      </c>
      <c r="C29" s="22">
        <v>1</v>
      </c>
      <c r="D29" s="22">
        <v>0.9984</v>
      </c>
      <c r="E29" s="22">
        <v>0.9903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43</v>
      </c>
      <c r="B32" s="23">
        <f>(((+B$8+B$20)*B$29)+(B$24*B$30))/B$7</f>
        <v>0.9958249101154196</v>
      </c>
      <c r="C32" s="23">
        <f aca="true" t="shared" si="9" ref="C32:M32">(((+C$8+C$20)*C$29)+(C$24*C$30))/C$7</f>
        <v>1</v>
      </c>
      <c r="D32" s="23">
        <f t="shared" si="9"/>
        <v>0.9986177348276402</v>
      </c>
      <c r="E32" s="23">
        <f t="shared" si="9"/>
        <v>0.9919203068847764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1.8763332956394738</v>
      </c>
      <c r="C35" s="26">
        <f>C32*C34</f>
        <v>1.8205</v>
      </c>
      <c r="D35" s="26">
        <f>D32*D34</f>
        <v>1.6845682568807463</v>
      </c>
      <c r="E35" s="26">
        <f>E32*E34</f>
        <v>2.1405640222573474</v>
      </c>
      <c r="F35" s="26">
        <f aca="true" t="shared" si="10" ref="F35:M35">F32*F34</f>
        <v>1.9675</v>
      </c>
      <c r="G35" s="26">
        <f t="shared" si="10"/>
        <v>1.5602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2.2315</v>
      </c>
      <c r="N35" s="27"/>
    </row>
    <row r="36" spans="1:14" ht="18.75" customHeight="1">
      <c r="A36" s="57" t="s">
        <v>44</v>
      </c>
      <c r="B36" s="26">
        <v>-0.0059903349</v>
      </c>
      <c r="C36" s="26">
        <v>-0.006</v>
      </c>
      <c r="D36" s="26">
        <v>-0.0055313122</v>
      </c>
      <c r="E36" s="26">
        <v>-0.0055705999</v>
      </c>
      <c r="F36" s="26">
        <v>-0.00506118</v>
      </c>
      <c r="G36" s="26">
        <v>-0.00391875</v>
      </c>
      <c r="H36" s="26">
        <v>-0.00435225</v>
      </c>
      <c r="I36" s="26">
        <v>-0.00565952</v>
      </c>
      <c r="J36" s="26">
        <v>-0.0004501</v>
      </c>
      <c r="K36" s="26">
        <v>-0.00608576</v>
      </c>
      <c r="L36" s="26">
        <v>-0.00736857</v>
      </c>
      <c r="M36" s="26">
        <v>-0.00723428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93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577.8000000000001</v>
      </c>
      <c r="F38" s="61">
        <f t="shared" si="11"/>
        <v>1720.5600000000002</v>
      </c>
      <c r="G38" s="61">
        <f t="shared" si="11"/>
        <v>2033.0000000000002</v>
      </c>
      <c r="H38" s="61">
        <f t="shared" si="11"/>
        <v>2247</v>
      </c>
      <c r="I38" s="61">
        <f t="shared" si="11"/>
        <v>2533.76</v>
      </c>
      <c r="J38" s="61">
        <f t="shared" si="11"/>
        <v>149.8</v>
      </c>
      <c r="K38" s="61">
        <f t="shared" si="11"/>
        <v>2533.76</v>
      </c>
      <c r="L38" s="61">
        <f t="shared" si="11"/>
        <v>1271.16</v>
      </c>
      <c r="M38" s="61">
        <f t="shared" si="11"/>
        <v>710.48</v>
      </c>
      <c r="N38" s="28">
        <f>SUM(B38:M38)</f>
        <v>21592.6</v>
      </c>
    </row>
    <row r="39" spans="1:14" ht="18.75" customHeight="1">
      <c r="A39" s="57" t="s">
        <v>46</v>
      </c>
      <c r="B39" s="63">
        <v>739</v>
      </c>
      <c r="C39" s="63">
        <v>583</v>
      </c>
      <c r="D39" s="63">
        <v>504</v>
      </c>
      <c r="E39" s="63">
        <v>135</v>
      </c>
      <c r="F39" s="63">
        <v>402</v>
      </c>
      <c r="G39" s="63">
        <v>475</v>
      </c>
      <c r="H39" s="63">
        <v>525</v>
      </c>
      <c r="I39" s="63">
        <v>592</v>
      </c>
      <c r="J39" s="63">
        <v>35</v>
      </c>
      <c r="K39" s="63">
        <v>592</v>
      </c>
      <c r="L39" s="63">
        <v>297</v>
      </c>
      <c r="M39" s="63">
        <v>166</v>
      </c>
      <c r="N39" s="12">
        <f>SUM(B39:M39)</f>
        <v>5045</v>
      </c>
    </row>
    <row r="40" spans="1:14" ht="18.75" customHeight="1">
      <c r="A40" s="57" t="s">
        <v>47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45</v>
      </c>
      <c r="B42" s="65">
        <f>B43+B44+B45+B46</f>
        <v>889075.1778127415</v>
      </c>
      <c r="C42" s="65">
        <f aca="true" t="shared" si="12" ref="C42:M42">C43+C44+C45+C46</f>
        <v>641478.673</v>
      </c>
      <c r="D42" s="65">
        <f t="shared" si="12"/>
        <v>611988.9983045072</v>
      </c>
      <c r="E42" s="65">
        <f t="shared" si="12"/>
        <v>143752.59389670606</v>
      </c>
      <c r="F42" s="65">
        <f t="shared" si="12"/>
        <v>540914.36286674</v>
      </c>
      <c r="G42" s="65">
        <f t="shared" si="12"/>
        <v>731242.58621875</v>
      </c>
      <c r="H42" s="65">
        <f t="shared" si="12"/>
        <v>807187.29272075</v>
      </c>
      <c r="I42" s="65">
        <f t="shared" si="12"/>
        <v>709571.50943232</v>
      </c>
      <c r="J42" s="65">
        <f t="shared" si="12"/>
        <v>578091.0310681</v>
      </c>
      <c r="K42" s="65">
        <f t="shared" si="12"/>
        <v>668233.9013327999</v>
      </c>
      <c r="L42" s="65">
        <f t="shared" si="12"/>
        <v>345165.2378854199</v>
      </c>
      <c r="M42" s="65">
        <f t="shared" si="12"/>
        <v>187457.60558548</v>
      </c>
      <c r="N42" s="65">
        <f>N43+N44+N45+N46</f>
        <v>6854158.970124315</v>
      </c>
    </row>
    <row r="43" spans="1:14" ht="18.75" customHeight="1">
      <c r="A43" s="62" t="s">
        <v>94</v>
      </c>
      <c r="B43" s="59">
        <f aca="true" t="shared" si="13" ref="B43:H43">B35*B7</f>
        <v>888749.6578124801</v>
      </c>
      <c r="C43" s="59">
        <f t="shared" si="13"/>
        <v>641096.357</v>
      </c>
      <c r="D43" s="59">
        <f t="shared" si="13"/>
        <v>602442.03829872</v>
      </c>
      <c r="E43" s="59">
        <f t="shared" si="13"/>
        <v>143548.36389659997</v>
      </c>
      <c r="F43" s="59">
        <f t="shared" si="13"/>
        <v>540584.3975</v>
      </c>
      <c r="G43" s="59">
        <f t="shared" si="13"/>
        <v>731045.7518</v>
      </c>
      <c r="H43" s="59">
        <f t="shared" si="13"/>
        <v>806869.2665</v>
      </c>
      <c r="I43" s="59">
        <f>I35*I7</f>
        <v>709296.5148</v>
      </c>
      <c r="J43" s="59">
        <f>J35*J7</f>
        <v>578071.2285</v>
      </c>
      <c r="K43" s="59">
        <f>K35*K7</f>
        <v>667823.889</v>
      </c>
      <c r="L43" s="59">
        <f>L35*L7</f>
        <v>345012.58259999997</v>
      </c>
      <c r="M43" s="59">
        <f>M35*M7</f>
        <v>187354.5085</v>
      </c>
      <c r="N43" s="61">
        <f>SUM(B43:M43)</f>
        <v>6841894.5562078</v>
      </c>
    </row>
    <row r="44" spans="1:14" ht="18.75" customHeight="1">
      <c r="A44" s="62" t="s">
        <v>95</v>
      </c>
      <c r="B44" s="59">
        <f aca="true" t="shared" si="14" ref="B44:M44">B36*B7</f>
        <v>-2837.3999997387</v>
      </c>
      <c r="C44" s="59">
        <f t="shared" si="14"/>
        <v>-2112.924</v>
      </c>
      <c r="D44" s="59">
        <f t="shared" si="14"/>
        <v>-1978.1299942128</v>
      </c>
      <c r="E44" s="59">
        <f t="shared" si="14"/>
        <v>-373.5699998939</v>
      </c>
      <c r="F44" s="59">
        <f t="shared" si="14"/>
        <v>-1390.5946332600001</v>
      </c>
      <c r="G44" s="59">
        <f t="shared" si="14"/>
        <v>-1836.16558125</v>
      </c>
      <c r="H44" s="59">
        <f t="shared" si="14"/>
        <v>-1928.97377925</v>
      </c>
      <c r="I44" s="59">
        <f t="shared" si="14"/>
        <v>-2258.76536768</v>
      </c>
      <c r="J44" s="59">
        <f t="shared" si="14"/>
        <v>-129.9974319</v>
      </c>
      <c r="K44" s="59">
        <f t="shared" si="14"/>
        <v>-2123.7476672</v>
      </c>
      <c r="L44" s="59">
        <f t="shared" si="14"/>
        <v>-1118.50471458</v>
      </c>
      <c r="M44" s="59">
        <f t="shared" si="14"/>
        <v>-607.38291452</v>
      </c>
      <c r="N44" s="28">
        <f>SUM(B44:M44)</f>
        <v>-18696.156083485395</v>
      </c>
    </row>
    <row r="45" spans="1:14" ht="18.75" customHeight="1">
      <c r="A45" s="62" t="s">
        <v>48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577.8000000000001</v>
      </c>
      <c r="F45" s="59">
        <f t="shared" si="15"/>
        <v>1720.5600000000002</v>
      </c>
      <c r="G45" s="59">
        <f t="shared" si="15"/>
        <v>2033.0000000000002</v>
      </c>
      <c r="H45" s="59">
        <f t="shared" si="15"/>
        <v>2247</v>
      </c>
      <c r="I45" s="59">
        <f t="shared" si="15"/>
        <v>2533.76</v>
      </c>
      <c r="J45" s="59">
        <f t="shared" si="15"/>
        <v>149.8</v>
      </c>
      <c r="K45" s="59">
        <f t="shared" si="15"/>
        <v>2533.76</v>
      </c>
      <c r="L45" s="59">
        <f t="shared" si="15"/>
        <v>1271.16</v>
      </c>
      <c r="M45" s="59">
        <f t="shared" si="15"/>
        <v>710.48</v>
      </c>
      <c r="N45" s="61">
        <f>SUM(B45:M45)</f>
        <v>21592.6</v>
      </c>
    </row>
    <row r="46" spans="1:14" ht="18.75" customHeight="1">
      <c r="A46" s="2" t="s">
        <v>104</v>
      </c>
      <c r="B46" s="59">
        <v>0</v>
      </c>
      <c r="C46" s="59">
        <v>0</v>
      </c>
      <c r="D46" s="59">
        <v>9367.97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9367.97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105</v>
      </c>
      <c r="B48" s="28">
        <f>+B49+B52+B60+B61</f>
        <v>-80632.38</v>
      </c>
      <c r="C48" s="28">
        <f aca="true" t="shared" si="16" ref="C48:M48">+C49+C52+C60+C61</f>
        <v>-87294.34</v>
      </c>
      <c r="D48" s="28">
        <f t="shared" si="16"/>
        <v>-56519.22</v>
      </c>
      <c r="E48" s="28">
        <f t="shared" si="16"/>
        <v>-12613.3</v>
      </c>
      <c r="F48" s="28">
        <f t="shared" si="16"/>
        <v>-47796.24</v>
      </c>
      <c r="G48" s="28">
        <f t="shared" si="16"/>
        <v>-94916.9</v>
      </c>
      <c r="H48" s="28">
        <f t="shared" si="16"/>
        <v>-115655.14</v>
      </c>
      <c r="I48" s="28">
        <f t="shared" si="16"/>
        <v>-50886.56</v>
      </c>
      <c r="J48" s="28">
        <f t="shared" si="16"/>
        <v>-71257.24</v>
      </c>
      <c r="K48" s="28">
        <f t="shared" si="16"/>
        <v>-52941.08</v>
      </c>
      <c r="L48" s="28">
        <f t="shared" si="16"/>
        <v>-40130.2</v>
      </c>
      <c r="M48" s="28">
        <f t="shared" si="16"/>
        <v>-23453.36</v>
      </c>
      <c r="N48" s="28">
        <f>+N49+N52+N60+N61</f>
        <v>-734095.96</v>
      </c>
    </row>
    <row r="49" spans="1:14" ht="18.75" customHeight="1">
      <c r="A49" s="17" t="s">
        <v>49</v>
      </c>
      <c r="B49" s="29">
        <f>B50+B51</f>
        <v>-80328.5</v>
      </c>
      <c r="C49" s="29">
        <f>C50+C51</f>
        <v>-87174.5</v>
      </c>
      <c r="D49" s="29">
        <f>D50+D51</f>
        <v>-56416.5</v>
      </c>
      <c r="E49" s="29">
        <f>E50+E51</f>
        <v>-12463.5</v>
      </c>
      <c r="F49" s="29">
        <f aca="true" t="shared" si="17" ref="F49:M49">F50+F51</f>
        <v>-47334</v>
      </c>
      <c r="G49" s="29">
        <f t="shared" si="17"/>
        <v>-92277.5</v>
      </c>
      <c r="H49" s="29">
        <f t="shared" si="17"/>
        <v>-111051.5</v>
      </c>
      <c r="I49" s="29">
        <f t="shared" si="17"/>
        <v>-50771</v>
      </c>
      <c r="J49" s="29">
        <f t="shared" si="17"/>
        <v>-69083</v>
      </c>
      <c r="K49" s="29">
        <f t="shared" si="17"/>
        <v>-53536</v>
      </c>
      <c r="L49" s="29">
        <f t="shared" si="17"/>
        <v>-39438</v>
      </c>
      <c r="M49" s="29">
        <f t="shared" si="17"/>
        <v>-23065</v>
      </c>
      <c r="N49" s="28">
        <f aca="true" t="shared" si="18" ref="N49:N61">SUM(B49:M49)</f>
        <v>-722939</v>
      </c>
    </row>
    <row r="50" spans="1:14" ht="18.75" customHeight="1">
      <c r="A50" s="13" t="s">
        <v>50</v>
      </c>
      <c r="B50" s="20">
        <f>ROUND(-B9*$D$3,2)</f>
        <v>-80328.5</v>
      </c>
      <c r="C50" s="20">
        <f>ROUND(-C9*$D$3,2)</f>
        <v>-87174.5</v>
      </c>
      <c r="D50" s="20">
        <f>ROUND(-D9*$D$3,2)</f>
        <v>-56416.5</v>
      </c>
      <c r="E50" s="20">
        <f>ROUND(-E9*$D$3,2)</f>
        <v>-12463.5</v>
      </c>
      <c r="F50" s="20">
        <f aca="true" t="shared" si="19" ref="F50:M50">ROUND(-F9*$D$3,2)</f>
        <v>-47334</v>
      </c>
      <c r="G50" s="20">
        <f t="shared" si="19"/>
        <v>-92277.5</v>
      </c>
      <c r="H50" s="20">
        <f t="shared" si="19"/>
        <v>-111051.5</v>
      </c>
      <c r="I50" s="20">
        <f t="shared" si="19"/>
        <v>-50771</v>
      </c>
      <c r="J50" s="20">
        <f t="shared" si="19"/>
        <v>-69083</v>
      </c>
      <c r="K50" s="20">
        <f t="shared" si="19"/>
        <v>-53536</v>
      </c>
      <c r="L50" s="20">
        <f t="shared" si="19"/>
        <v>-39438</v>
      </c>
      <c r="M50" s="20">
        <f t="shared" si="19"/>
        <v>-23065</v>
      </c>
      <c r="N50" s="50">
        <f t="shared" si="18"/>
        <v>-722939</v>
      </c>
    </row>
    <row r="51" spans="1:14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52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-149.8</v>
      </c>
      <c r="F52" s="29">
        <f t="shared" si="21"/>
        <v>-462.24</v>
      </c>
      <c r="G52" s="29">
        <f t="shared" si="21"/>
        <v>-2639.3999999999996</v>
      </c>
      <c r="H52" s="29">
        <f t="shared" si="21"/>
        <v>-4603.64</v>
      </c>
      <c r="I52" s="29">
        <f t="shared" si="21"/>
        <v>-115.56</v>
      </c>
      <c r="J52" s="29">
        <f t="shared" si="21"/>
        <v>-2174.24</v>
      </c>
      <c r="K52" s="29">
        <f t="shared" si="21"/>
        <v>594.92</v>
      </c>
      <c r="L52" s="29">
        <f t="shared" si="21"/>
        <v>-692.2</v>
      </c>
      <c r="M52" s="29">
        <f t="shared" si="21"/>
        <v>-388.36</v>
      </c>
      <c r="N52" s="29">
        <f>SUM(N53:N59)</f>
        <v>-11156.96</v>
      </c>
    </row>
    <row r="53" spans="1:14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-1954.6</v>
      </c>
      <c r="H57" s="27">
        <v>-3841.8</v>
      </c>
      <c r="I57" s="27">
        <v>0</v>
      </c>
      <c r="J57" s="27">
        <v>0</v>
      </c>
      <c r="K57" s="27">
        <v>0</v>
      </c>
      <c r="L57" s="27">
        <v>-606.6</v>
      </c>
      <c r="M57" s="27">
        <v>-337</v>
      </c>
      <c r="N57" s="27">
        <f t="shared" si="18"/>
        <v>-6740</v>
      </c>
    </row>
    <row r="58" spans="1:14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96</v>
      </c>
      <c r="B59" s="27">
        <v>-303.88</v>
      </c>
      <c r="C59" s="27">
        <v>-119.84</v>
      </c>
      <c r="D59" s="27">
        <v>-102.72</v>
      </c>
      <c r="E59" s="27">
        <v>-149.8</v>
      </c>
      <c r="F59" s="27">
        <v>-462.24</v>
      </c>
      <c r="G59" s="27">
        <v>-684.8</v>
      </c>
      <c r="H59" s="27">
        <v>-761.84</v>
      </c>
      <c r="I59" s="27">
        <v>-115.56</v>
      </c>
      <c r="J59" s="27">
        <v>-2174.24</v>
      </c>
      <c r="K59" s="27">
        <v>594.92</v>
      </c>
      <c r="L59" s="27">
        <v>-85.6</v>
      </c>
      <c r="M59" s="27">
        <v>-51.36</v>
      </c>
      <c r="N59" s="27">
        <f t="shared" si="18"/>
        <v>-4416.96</v>
      </c>
    </row>
    <row r="60" spans="1:14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60</v>
      </c>
      <c r="B63" s="32">
        <f aca="true" t="shared" si="22" ref="B63:M63">+B42+B48</f>
        <v>808442.7978127415</v>
      </c>
      <c r="C63" s="32">
        <f t="shared" si="22"/>
        <v>554184.333</v>
      </c>
      <c r="D63" s="32">
        <f t="shared" si="22"/>
        <v>555469.7783045073</v>
      </c>
      <c r="E63" s="32">
        <f t="shared" si="22"/>
        <v>131139.29389670608</v>
      </c>
      <c r="F63" s="32">
        <f t="shared" si="22"/>
        <v>493118.12286674</v>
      </c>
      <c r="G63" s="32">
        <f t="shared" si="22"/>
        <v>636325.68621875</v>
      </c>
      <c r="H63" s="32">
        <f t="shared" si="22"/>
        <v>691532.15272075</v>
      </c>
      <c r="I63" s="32">
        <f t="shared" si="22"/>
        <v>658684.94943232</v>
      </c>
      <c r="J63" s="32">
        <f t="shared" si="22"/>
        <v>506833.7910681</v>
      </c>
      <c r="K63" s="32">
        <f t="shared" si="22"/>
        <v>615292.8213328</v>
      </c>
      <c r="L63" s="32">
        <f t="shared" si="22"/>
        <v>305035.0378854199</v>
      </c>
      <c r="M63" s="32">
        <f t="shared" si="22"/>
        <v>164004.24558548</v>
      </c>
      <c r="N63" s="32">
        <f>SUM(B63:M63)</f>
        <v>6120063.0101243155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61</v>
      </c>
      <c r="B66" s="39">
        <f>SUM(B67:B80)</f>
        <v>808442.7999999999</v>
      </c>
      <c r="C66" s="39">
        <f aca="true" t="shared" si="23" ref="C66:M66">SUM(C67:C80)</f>
        <v>554184.3400000001</v>
      </c>
      <c r="D66" s="39">
        <f t="shared" si="23"/>
        <v>555469.78</v>
      </c>
      <c r="E66" s="39">
        <f t="shared" si="23"/>
        <v>131139.29</v>
      </c>
      <c r="F66" s="39">
        <f t="shared" si="23"/>
        <v>493118.13</v>
      </c>
      <c r="G66" s="39">
        <f t="shared" si="23"/>
        <v>636325.68</v>
      </c>
      <c r="H66" s="39">
        <f t="shared" si="23"/>
        <v>691532.1599999999</v>
      </c>
      <c r="I66" s="39">
        <f t="shared" si="23"/>
        <v>658684.94</v>
      </c>
      <c r="J66" s="39">
        <f t="shared" si="23"/>
        <v>506833.79</v>
      </c>
      <c r="K66" s="39">
        <f t="shared" si="23"/>
        <v>615292.82</v>
      </c>
      <c r="L66" s="39">
        <f t="shared" si="23"/>
        <v>305035.04</v>
      </c>
      <c r="M66" s="39">
        <f t="shared" si="23"/>
        <v>164004.25</v>
      </c>
      <c r="N66" s="32">
        <f>SUM(N67:N80)</f>
        <v>6120063.020000001</v>
      </c>
    </row>
    <row r="67" spans="1:14" ht="18.75" customHeight="1">
      <c r="A67" s="17" t="s">
        <v>100</v>
      </c>
      <c r="B67" s="39">
        <v>160157.47</v>
      </c>
      <c r="C67" s="39">
        <v>154228.38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314385.85</v>
      </c>
    </row>
    <row r="68" spans="1:14" ht="18.75" customHeight="1">
      <c r="A68" s="17" t="s">
        <v>101</v>
      </c>
      <c r="B68" s="39">
        <v>648285.33</v>
      </c>
      <c r="C68" s="39">
        <v>399955.96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1048241.29</v>
      </c>
    </row>
    <row r="69" spans="1:14" ht="18.75" customHeight="1">
      <c r="A69" s="17" t="s">
        <v>81</v>
      </c>
      <c r="B69" s="38">
        <v>0</v>
      </c>
      <c r="C69" s="38">
        <v>0</v>
      </c>
      <c r="D69" s="29">
        <v>555469.78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555469.78</v>
      </c>
    </row>
    <row r="70" spans="1:14" ht="18.75" customHeight="1">
      <c r="A70" s="17" t="s">
        <v>71</v>
      </c>
      <c r="B70" s="38">
        <v>0</v>
      </c>
      <c r="C70" s="38">
        <v>0</v>
      </c>
      <c r="D70" s="38">
        <v>0</v>
      </c>
      <c r="E70" s="29">
        <v>131139.29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131139.29</v>
      </c>
    </row>
    <row r="71" spans="1:14" ht="18.75" customHeight="1">
      <c r="A71" s="17" t="s">
        <v>72</v>
      </c>
      <c r="B71" s="38">
        <v>0</v>
      </c>
      <c r="C71" s="38">
        <v>0</v>
      </c>
      <c r="D71" s="38">
        <v>0</v>
      </c>
      <c r="E71" s="38">
        <v>0</v>
      </c>
      <c r="F71" s="29">
        <v>493118.13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493118.13</v>
      </c>
    </row>
    <row r="72" spans="1:14" ht="18.75" customHeight="1">
      <c r="A72" s="17" t="s">
        <v>73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636325.68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636325.68</v>
      </c>
    </row>
    <row r="73" spans="1:14" ht="18.75" customHeight="1">
      <c r="A73" s="17" t="s">
        <v>74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520549.23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520549.23</v>
      </c>
    </row>
    <row r="74" spans="1:14" ht="18.75" customHeight="1">
      <c r="A74" s="17" t="s">
        <v>75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170982.93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170982.93</v>
      </c>
    </row>
    <row r="75" spans="1:14" ht="18.75" customHeight="1">
      <c r="A75" s="17" t="s">
        <v>76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658684.94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658684.94</v>
      </c>
    </row>
    <row r="76" spans="1:14" ht="18.75" customHeight="1">
      <c r="A76" s="17" t="s">
        <v>77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506833.79</v>
      </c>
      <c r="K76" s="38">
        <v>0</v>
      </c>
      <c r="L76" s="38">
        <v>0</v>
      </c>
      <c r="M76" s="38">
        <v>0</v>
      </c>
      <c r="N76" s="32">
        <f t="shared" si="24"/>
        <v>506833.79</v>
      </c>
    </row>
    <row r="77" spans="1:14" ht="18.75" customHeight="1">
      <c r="A77" s="17" t="s">
        <v>78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615292.82</v>
      </c>
      <c r="L77" s="38">
        <v>0</v>
      </c>
      <c r="M77" s="66"/>
      <c r="N77" s="29">
        <f t="shared" si="24"/>
        <v>615292.82</v>
      </c>
    </row>
    <row r="78" spans="1:14" ht="18.75" customHeight="1">
      <c r="A78" s="17" t="s">
        <v>79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305035.04</v>
      </c>
      <c r="M78" s="38">
        <v>0</v>
      </c>
      <c r="N78" s="32">
        <f t="shared" si="24"/>
        <v>305035.04</v>
      </c>
    </row>
    <row r="79" spans="1:14" ht="18.75" customHeight="1">
      <c r="A79" s="17" t="s">
        <v>80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164004.25</v>
      </c>
      <c r="N79" s="29">
        <f t="shared" si="24"/>
        <v>164004.25</v>
      </c>
    </row>
    <row r="80" spans="1:14" ht="18.75" customHeight="1">
      <c r="A80" s="37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</row>
    <row r="81" spans="1:14" ht="17.25" customHeight="1">
      <c r="A81" s="73"/>
      <c r="B81" s="74">
        <v>0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98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102</v>
      </c>
      <c r="B84" s="48">
        <v>2.0954550362732545</v>
      </c>
      <c r="C84" s="48">
        <v>2.095099598468578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103</v>
      </c>
      <c r="B85" s="48">
        <v>1.8304153408183474</v>
      </c>
      <c r="C85" s="48">
        <v>1.7336529454147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92</v>
      </c>
      <c r="B86" s="48">
        <v>0</v>
      </c>
      <c r="C86" s="48">
        <v>0</v>
      </c>
      <c r="D86" s="24">
        <f>(D$43+D$44+D$45)/D$7</f>
        <v>1.6850687546263876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82</v>
      </c>
      <c r="B87" s="48">
        <v>0</v>
      </c>
      <c r="C87" s="48">
        <v>0</v>
      </c>
      <c r="D87" s="48">
        <v>0</v>
      </c>
      <c r="E87" s="48">
        <f>(E$43+E$44+E$45)/E$7</f>
        <v>2.1436094585035423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83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1.9687009352509308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84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1.5606200845971372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85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1.8211210245248994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86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1.8215063952441002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87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1.7778890213759149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88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2.0015685639383145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89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1.914874921433934</v>
      </c>
      <c r="L94" s="48">
        <v>0</v>
      </c>
      <c r="M94" s="48">
        <v>0</v>
      </c>
      <c r="N94" s="29"/>
    </row>
    <row r="95" spans="1:14" ht="18.75" customHeight="1">
      <c r="A95" s="17" t="s">
        <v>90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2.273905674041266</v>
      </c>
      <c r="M95" s="48">
        <v>0</v>
      </c>
      <c r="N95" s="67"/>
    </row>
    <row r="96" spans="1:14" ht="18.75" customHeight="1">
      <c r="A96" s="37" t="s">
        <v>91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2.2327279456101192</v>
      </c>
      <c r="N96" s="54"/>
    </row>
    <row r="97" ht="21" customHeight="1">
      <c r="A97" s="43" t="s">
        <v>97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2015-08-05T17:31:52Z</dcterms:modified>
  <cp:category/>
  <cp:version/>
  <cp:contentType/>
  <cp:contentStatus/>
</cp:coreProperties>
</file>