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<sst xmlns="http://schemas.openxmlformats.org/spreadsheetml/2006/main" count="126" uniqueCount="126">
  <si>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</si>
  <si>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</si>
  <si>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</si>
  <si>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</si>
  <si>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</si>
  <si>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</si>
  <si>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</si>
  <si>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</si>
  <si>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</si>
  <si>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</si>
  <si>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</si>
  <si>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</si>
  <si>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</si>
  <si>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</si>
  <si>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</si>
  <si>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</si>
  <si>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</si>
  <si>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</si>
  <si>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</si>
  <si>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</si>
  <si>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</si>
  <si>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</si>
  <si>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</si>
  <si>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</si>
  <si>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</si>
  <si>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</si>
  <si>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</si>
  <si>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</si>
  <si>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</si>
  <si>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</si>
  <si>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</si>
  <si>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</si>
  <si>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</si>
  <si>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</si>
  <si>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</si>
  <si>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</si>
  <si>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</si>
  <si>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</si>
  <si>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</si>
  <si>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</si>
  <si>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</si>
  <si>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</si>
  <si>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</si>
  <si>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</si>
  <si>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</si>
  <si>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</si>
  <si>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</si>
  <si>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</si>
  <si>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</si>
  <si>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</si>
  <si>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</si>
  <si>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</si>
  <si>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</si>
  <si>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</si>
  <si>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</si>
  <si>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</si>
  <si>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</si>
  <si>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</si>
  <si>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</si>
  <si>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</si>
  <si>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</si>
  <si>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</si>
  <si>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</si>
  <si>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</si>
  <si>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</si>
  <si>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</si>
  <si>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</si>
  <si>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</si>
  <si>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</si>
  <si>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</si>
  <si>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</si>
  <si>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</si>
  <si>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</si>
  <si>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</si>
  <si>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</si>
  <si>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</si>
  <si>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</si>
  <si>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</si>
  <si>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</si>
  <si>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</si>
  <si>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</si>
  <si>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</si>
  <si>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</si>
  <si>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</si>
  <si>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</si>
  <si>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</si>
  <si>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</si>
  <si>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</si>
  <si>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</si>
  <si>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</si>
  <si>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</si>
  <si>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</si>
  <si>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</si>
  <si>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</si>
  <si>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</si>
  <si>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</si>
  <si>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</si>
  <si>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</si>
  <si>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</si>
  <si>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</si>
  <si>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</si>
  <si>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</si>
  <si>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</si>
  <si>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</si>
  <si>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</si>
  <si>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</si>
  <si>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</si>
  <si>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</si>
  <si>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</si>
  <si>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</si>
  <si>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</si>
  <si>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</si>
  <si>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</si>
  <si>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</si>
  <si>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</si>
  <si>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</si>
  <si>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</si>
  <si>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</si>
  <si>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</si>
  <si>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</si>
  <si>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</si>
  <si>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</si>
  <si>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</si>
  <si>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</si>
  <si>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</si>
  <si>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14/06/15 - VENCIMENTO 19/06/15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</si>
</sst>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193761</v>
      </c>
      <c r="C7" s="9">
        <f t="shared" si="0"/>
        <v>255192</v>
      </c>
      <c r="D7" s="9">
        <f t="shared" si="0"/>
        <v>278255</v>
      </c>
      <c r="E7" s="9">
        <f t="shared" si="0"/>
        <v>154206</v>
      </c>
      <c r="F7" s="9">
        <f t="shared" si="0"/>
        <v>258278</v>
      </c>
      <c r="G7" s="9">
        <f t="shared" si="0"/>
        <v>408928</v>
      </c>
      <c r="H7" s="9">
        <f t="shared" si="0"/>
        <v>149049</v>
      </c>
      <c r="I7" s="9">
        <f t="shared" si="0"/>
        <v>29130</v>
      </c>
      <c r="J7" s="9">
        <f t="shared" si="0"/>
        <v>121290</v>
      </c>
      <c r="K7" s="9">
        <f t="shared" si="0"/>
        <v>1848089</v>
      </c>
      <c r="L7" s="52"/>
    </row>
    <row r="8" spans="1:11" ht="17.25" customHeight="1">
      <c r="A8" s="10" t="s">
        <v>103</v>
      </c>
      <c r="B8" s="11">
        <f>B9+B12+B16</f>
        <v>114913</v>
      </c>
      <c r="C8" s="11">
        <f aca="true" t="shared" si="1" ref="C8:J8">C9+C12+C16</f>
        <v>155164</v>
      </c>
      <c r="D8" s="11">
        <f t="shared" si="1"/>
        <v>159009</v>
      </c>
      <c r="E8" s="11">
        <f t="shared" si="1"/>
        <v>92195</v>
      </c>
      <c r="F8" s="11">
        <f t="shared" si="1"/>
        <v>142823</v>
      </c>
      <c r="G8" s="11">
        <f t="shared" si="1"/>
        <v>223592</v>
      </c>
      <c r="H8" s="11">
        <f t="shared" si="1"/>
        <v>93562</v>
      </c>
      <c r="I8" s="11">
        <f t="shared" si="1"/>
        <v>15419</v>
      </c>
      <c r="J8" s="11">
        <f t="shared" si="1"/>
        <v>70052</v>
      </c>
      <c r="K8" s="11">
        <f>SUM(B8:J8)</f>
        <v>1066729</v>
      </c>
    </row>
    <row r="9" spans="1:11" ht="17.25" customHeight="1">
      <c r="A9" s="15" t="s">
        <v>17</v>
      </c>
      <c r="B9" s="13">
        <f>+B10+B11</f>
        <v>21067</v>
      </c>
      <c r="C9" s="13">
        <f aca="true" t="shared" si="2" ref="C9:J9">+C10+C11</f>
        <v>31087</v>
      </c>
      <c r="D9" s="13">
        <f t="shared" si="2"/>
        <v>29984</v>
      </c>
      <c r="E9" s="13">
        <f t="shared" si="2"/>
        <v>17986</v>
      </c>
      <c r="F9" s="13">
        <f t="shared" si="2"/>
        <v>22431</v>
      </c>
      <c r="G9" s="13">
        <f t="shared" si="2"/>
        <v>27851</v>
      </c>
      <c r="H9" s="13">
        <f t="shared" si="2"/>
        <v>18691</v>
      </c>
      <c r="I9" s="13">
        <f t="shared" si="2"/>
        <v>3625</v>
      </c>
      <c r="J9" s="13">
        <f t="shared" si="2"/>
        <v>12114</v>
      </c>
      <c r="K9" s="11">
        <f>SUM(B9:J9)</f>
        <v>184836</v>
      </c>
    </row>
    <row r="10" spans="1:11" ht="17.25" customHeight="1">
      <c r="A10" s="29" t="s">
        <v>18</v>
      </c>
      <c r="B10" s="13">
        <v>21067</v>
      </c>
      <c r="C10" s="13">
        <v>31087</v>
      </c>
      <c r="D10" s="13">
        <v>29984</v>
      </c>
      <c r="E10" s="13">
        <v>17986</v>
      </c>
      <c r="F10" s="13">
        <v>22431</v>
      </c>
      <c r="G10" s="13">
        <v>27851</v>
      </c>
      <c r="H10" s="13">
        <v>18691</v>
      </c>
      <c r="I10" s="13">
        <v>3625</v>
      </c>
      <c r="J10" s="13">
        <v>12114</v>
      </c>
      <c r="K10" s="11">
        <f>SUM(B10:J10)</f>
        <v>184836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75971</v>
      </c>
      <c r="C12" s="17">
        <f t="shared" si="3"/>
        <v>101264</v>
      </c>
      <c r="D12" s="17">
        <f t="shared" si="3"/>
        <v>107532</v>
      </c>
      <c r="E12" s="17">
        <f t="shared" si="3"/>
        <v>61587</v>
      </c>
      <c r="F12" s="17">
        <f t="shared" si="3"/>
        <v>99239</v>
      </c>
      <c r="G12" s="17">
        <f t="shared" si="3"/>
        <v>165303</v>
      </c>
      <c r="H12" s="17">
        <f t="shared" si="3"/>
        <v>63697</v>
      </c>
      <c r="I12" s="17">
        <f t="shared" si="3"/>
        <v>9632</v>
      </c>
      <c r="J12" s="17">
        <f t="shared" si="3"/>
        <v>47782</v>
      </c>
      <c r="K12" s="11">
        <f aca="true" t="shared" si="4" ref="K12:K27">SUM(B12:J12)</f>
        <v>732007</v>
      </c>
    </row>
    <row r="13" spans="1:13" ht="17.25" customHeight="1">
      <c r="A13" s="14" t="s">
        <v>20</v>
      </c>
      <c r="B13" s="13">
        <v>35749</v>
      </c>
      <c r="C13" s="13">
        <v>51073</v>
      </c>
      <c r="D13" s="13">
        <v>53985</v>
      </c>
      <c r="E13" s="13">
        <v>31195</v>
      </c>
      <c r="F13" s="13">
        <v>47121</v>
      </c>
      <c r="G13" s="13">
        <v>74027</v>
      </c>
      <c r="H13" s="13">
        <v>28123</v>
      </c>
      <c r="I13" s="13">
        <v>5216</v>
      </c>
      <c r="J13" s="13">
        <v>24376</v>
      </c>
      <c r="K13" s="11">
        <f t="shared" si="4"/>
        <v>350865</v>
      </c>
      <c r="L13" s="52"/>
      <c r="M13" s="53"/>
    </row>
    <row r="14" spans="1:12" ht="17.25" customHeight="1">
      <c r="A14" s="14" t="s">
        <v>21</v>
      </c>
      <c r="B14" s="13">
        <v>36915</v>
      </c>
      <c r="C14" s="13">
        <v>45359</v>
      </c>
      <c r="D14" s="13">
        <v>49381</v>
      </c>
      <c r="E14" s="13">
        <v>27645</v>
      </c>
      <c r="F14" s="13">
        <v>48382</v>
      </c>
      <c r="G14" s="13">
        <v>86080</v>
      </c>
      <c r="H14" s="13">
        <v>32105</v>
      </c>
      <c r="I14" s="13">
        <v>3991</v>
      </c>
      <c r="J14" s="13">
        <v>21688</v>
      </c>
      <c r="K14" s="11">
        <f t="shared" si="4"/>
        <v>351546</v>
      </c>
      <c r="L14" s="52"/>
    </row>
    <row r="15" spans="1:11" ht="17.25" customHeight="1">
      <c r="A15" s="14" t="s">
        <v>22</v>
      </c>
      <c r="B15" s="13">
        <v>3307</v>
      </c>
      <c r="C15" s="13">
        <v>4832</v>
      </c>
      <c r="D15" s="13">
        <v>4166</v>
      </c>
      <c r="E15" s="13">
        <v>2747</v>
      </c>
      <c r="F15" s="13">
        <v>3736</v>
      </c>
      <c r="G15" s="13">
        <v>5196</v>
      </c>
      <c r="H15" s="13">
        <v>3469</v>
      </c>
      <c r="I15" s="13">
        <v>425</v>
      </c>
      <c r="J15" s="13">
        <v>1718</v>
      </c>
      <c r="K15" s="11">
        <f t="shared" si="4"/>
        <v>29596</v>
      </c>
    </row>
    <row r="16" spans="1:11" ht="17.25" customHeight="1">
      <c r="A16" s="15" t="s">
        <v>99</v>
      </c>
      <c r="B16" s="13">
        <f>B17+B18+B19</f>
        <v>17875</v>
      </c>
      <c r="C16" s="13">
        <f aca="true" t="shared" si="5" ref="C16:J16">C17+C18+C19</f>
        <v>22813</v>
      </c>
      <c r="D16" s="13">
        <f t="shared" si="5"/>
        <v>21493</v>
      </c>
      <c r="E16" s="13">
        <f t="shared" si="5"/>
        <v>12622</v>
      </c>
      <c r="F16" s="13">
        <f t="shared" si="5"/>
        <v>21153</v>
      </c>
      <c r="G16" s="13">
        <f t="shared" si="5"/>
        <v>30438</v>
      </c>
      <c r="H16" s="13">
        <f t="shared" si="5"/>
        <v>11174</v>
      </c>
      <c r="I16" s="13">
        <f t="shared" si="5"/>
        <v>2162</v>
      </c>
      <c r="J16" s="13">
        <f t="shared" si="5"/>
        <v>10156</v>
      </c>
      <c r="K16" s="11">
        <f t="shared" si="4"/>
        <v>149886</v>
      </c>
    </row>
    <row r="17" spans="1:11" ht="17.25" customHeight="1">
      <c r="A17" s="14" t="s">
        <v>100</v>
      </c>
      <c r="B17" s="13">
        <v>3884</v>
      </c>
      <c r="C17" s="13">
        <v>4962</v>
      </c>
      <c r="D17" s="13">
        <v>5023</v>
      </c>
      <c r="E17" s="13">
        <v>3125</v>
      </c>
      <c r="F17" s="13">
        <v>4998</v>
      </c>
      <c r="G17" s="13">
        <v>7538</v>
      </c>
      <c r="H17" s="13">
        <v>2822</v>
      </c>
      <c r="I17" s="13">
        <v>598</v>
      </c>
      <c r="J17" s="13">
        <v>2193</v>
      </c>
      <c r="K17" s="11">
        <f t="shared" si="4"/>
        <v>35143</v>
      </c>
    </row>
    <row r="18" spans="1:11" ht="17.25" customHeight="1">
      <c r="A18" s="14" t="s">
        <v>101</v>
      </c>
      <c r="B18" s="13">
        <v>803</v>
      </c>
      <c r="C18" s="13">
        <v>962</v>
      </c>
      <c r="D18" s="13">
        <v>1082</v>
      </c>
      <c r="E18" s="13">
        <v>684</v>
      </c>
      <c r="F18" s="13">
        <v>1222</v>
      </c>
      <c r="G18" s="13">
        <v>2508</v>
      </c>
      <c r="H18" s="13">
        <v>687</v>
      </c>
      <c r="I18" s="13">
        <v>89</v>
      </c>
      <c r="J18" s="13">
        <v>526</v>
      </c>
      <c r="K18" s="11">
        <f t="shared" si="4"/>
        <v>8563</v>
      </c>
    </row>
    <row r="19" spans="1:11" ht="17.25" customHeight="1">
      <c r="A19" s="14" t="s">
        <v>102</v>
      </c>
      <c r="B19" s="13">
        <v>13188</v>
      </c>
      <c r="C19" s="13">
        <v>16889</v>
      </c>
      <c r="D19" s="13">
        <v>15388</v>
      </c>
      <c r="E19" s="13">
        <v>8813</v>
      </c>
      <c r="F19" s="13">
        <v>14933</v>
      </c>
      <c r="G19" s="13">
        <v>20392</v>
      </c>
      <c r="H19" s="13">
        <v>7665</v>
      </c>
      <c r="I19" s="13">
        <v>1475</v>
      </c>
      <c r="J19" s="13">
        <v>7437</v>
      </c>
      <c r="K19" s="11">
        <f t="shared" si="4"/>
        <v>106180</v>
      </c>
    </row>
    <row r="20" spans="1:11" ht="17.25" customHeight="1">
      <c r="A20" s="16" t="s">
        <v>23</v>
      </c>
      <c r="B20" s="11">
        <f>+B21+B22+B23</f>
        <v>58336</v>
      </c>
      <c r="C20" s="11">
        <f aca="true" t="shared" si="6" ref="C20:J20">+C21+C22+C23</f>
        <v>67871</v>
      </c>
      <c r="D20" s="11">
        <f t="shared" si="6"/>
        <v>81764</v>
      </c>
      <c r="E20" s="11">
        <f t="shared" si="6"/>
        <v>41710</v>
      </c>
      <c r="F20" s="11">
        <f t="shared" si="6"/>
        <v>87368</v>
      </c>
      <c r="G20" s="11">
        <f t="shared" si="6"/>
        <v>153046</v>
      </c>
      <c r="H20" s="11">
        <f t="shared" si="6"/>
        <v>42177</v>
      </c>
      <c r="I20" s="11">
        <f t="shared" si="6"/>
        <v>8363</v>
      </c>
      <c r="J20" s="11">
        <f t="shared" si="6"/>
        <v>33351</v>
      </c>
      <c r="K20" s="11">
        <f t="shared" si="4"/>
        <v>573986</v>
      </c>
    </row>
    <row r="21" spans="1:12" ht="17.25" customHeight="1">
      <c r="A21" s="12" t="s">
        <v>24</v>
      </c>
      <c r="B21" s="13">
        <v>32826</v>
      </c>
      <c r="C21" s="13">
        <v>41474</v>
      </c>
      <c r="D21" s="13">
        <v>49397</v>
      </c>
      <c r="E21" s="13">
        <v>25769</v>
      </c>
      <c r="F21" s="13">
        <v>49433</v>
      </c>
      <c r="G21" s="13">
        <v>77867</v>
      </c>
      <c r="H21" s="13">
        <v>23555</v>
      </c>
      <c r="I21" s="13">
        <v>5451</v>
      </c>
      <c r="J21" s="13">
        <v>19706</v>
      </c>
      <c r="K21" s="11">
        <f t="shared" si="4"/>
        <v>325478</v>
      </c>
      <c r="L21" s="52"/>
    </row>
    <row r="22" spans="1:12" ht="17.25" customHeight="1">
      <c r="A22" s="12" t="s">
        <v>25</v>
      </c>
      <c r="B22" s="13">
        <v>23735</v>
      </c>
      <c r="C22" s="13">
        <v>24273</v>
      </c>
      <c r="D22" s="13">
        <v>30162</v>
      </c>
      <c r="E22" s="13">
        <v>14803</v>
      </c>
      <c r="F22" s="13">
        <v>35862</v>
      </c>
      <c r="G22" s="13">
        <v>71818</v>
      </c>
      <c r="H22" s="13">
        <v>17242</v>
      </c>
      <c r="I22" s="13">
        <v>2648</v>
      </c>
      <c r="J22" s="13">
        <v>12761</v>
      </c>
      <c r="K22" s="11">
        <f t="shared" si="4"/>
        <v>233304</v>
      </c>
      <c r="L22" s="52"/>
    </row>
    <row r="23" spans="1:11" ht="17.25" customHeight="1">
      <c r="A23" s="12" t="s">
        <v>26</v>
      </c>
      <c r="B23" s="13">
        <v>1775</v>
      </c>
      <c r="C23" s="13">
        <v>2124</v>
      </c>
      <c r="D23" s="13">
        <v>2205</v>
      </c>
      <c r="E23" s="13">
        <v>1138</v>
      </c>
      <c r="F23" s="13">
        <v>2073</v>
      </c>
      <c r="G23" s="13">
        <v>3361</v>
      </c>
      <c r="H23" s="13">
        <v>1380</v>
      </c>
      <c r="I23" s="13">
        <v>264</v>
      </c>
      <c r="J23" s="13">
        <v>884</v>
      </c>
      <c r="K23" s="11">
        <f t="shared" si="4"/>
        <v>15204</v>
      </c>
    </row>
    <row r="24" spans="1:11" ht="17.25" customHeight="1">
      <c r="A24" s="16" t="s">
        <v>27</v>
      </c>
      <c r="B24" s="13">
        <v>20512</v>
      </c>
      <c r="C24" s="13">
        <v>32157</v>
      </c>
      <c r="D24" s="13">
        <v>37482</v>
      </c>
      <c r="E24" s="13">
        <v>20301</v>
      </c>
      <c r="F24" s="13">
        <v>28087</v>
      </c>
      <c r="G24" s="13">
        <v>32290</v>
      </c>
      <c r="H24" s="13">
        <v>12379</v>
      </c>
      <c r="I24" s="13">
        <v>5348</v>
      </c>
      <c r="J24" s="13">
        <v>17887</v>
      </c>
      <c r="K24" s="11">
        <f t="shared" si="4"/>
        <v>206443</v>
      </c>
    </row>
    <row r="25" spans="1:12" ht="17.25" customHeight="1">
      <c r="A25" s="12" t="s">
        <v>28</v>
      </c>
      <c r="B25" s="13">
        <v>13128</v>
      </c>
      <c r="C25" s="13">
        <v>20580</v>
      </c>
      <c r="D25" s="13">
        <v>23988</v>
      </c>
      <c r="E25" s="13">
        <v>12993</v>
      </c>
      <c r="F25" s="13">
        <v>17976</v>
      </c>
      <c r="G25" s="13">
        <v>20666</v>
      </c>
      <c r="H25" s="13">
        <v>7923</v>
      </c>
      <c r="I25" s="13">
        <v>3423</v>
      </c>
      <c r="J25" s="13">
        <v>11448</v>
      </c>
      <c r="K25" s="11">
        <f t="shared" si="4"/>
        <v>132125</v>
      </c>
      <c r="L25" s="52"/>
    </row>
    <row r="26" spans="1:12" ht="17.25" customHeight="1">
      <c r="A26" s="12" t="s">
        <v>29</v>
      </c>
      <c r="B26" s="13">
        <v>7384</v>
      </c>
      <c r="C26" s="13">
        <v>11577</v>
      </c>
      <c r="D26" s="13">
        <v>13494</v>
      </c>
      <c r="E26" s="13">
        <v>7308</v>
      </c>
      <c r="F26" s="13">
        <v>10111</v>
      </c>
      <c r="G26" s="13">
        <v>11624</v>
      </c>
      <c r="H26" s="13">
        <v>4456</v>
      </c>
      <c r="I26" s="13">
        <v>1925</v>
      </c>
      <c r="J26" s="13">
        <v>6439</v>
      </c>
      <c r="K26" s="11">
        <f t="shared" si="4"/>
        <v>74318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931</v>
      </c>
      <c r="I27" s="11">
        <v>0</v>
      </c>
      <c r="J27" s="11">
        <v>0</v>
      </c>
      <c r="K27" s="11">
        <f t="shared" si="4"/>
        <v>931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2.5546539900000003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-0.00434601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26362.13</v>
      </c>
      <c r="I35" s="19">
        <v>0</v>
      </c>
      <c r="J35" s="19">
        <v>0</v>
      </c>
      <c r="K35" s="23">
        <f>SUM(B35:J35)</f>
        <v>26362.13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4806.44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37655.44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4806.44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37655.44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8798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488277.11</v>
      </c>
      <c r="C47" s="22">
        <f aca="true" t="shared" si="11" ref="C47:H47">+C48+C56</f>
        <v>729230.35</v>
      </c>
      <c r="D47" s="22">
        <f t="shared" si="11"/>
        <v>891982.52</v>
      </c>
      <c r="E47" s="22">
        <f t="shared" si="11"/>
        <v>429997.17</v>
      </c>
      <c r="F47" s="22">
        <f t="shared" si="11"/>
        <v>686489.34</v>
      </c>
      <c r="G47" s="22">
        <f t="shared" si="11"/>
        <v>933580.1100000001</v>
      </c>
      <c r="H47" s="22">
        <f t="shared" si="11"/>
        <v>424239.99</v>
      </c>
      <c r="I47" s="22">
        <f>+I48+I56</f>
        <v>131388.62</v>
      </c>
      <c r="J47" s="22">
        <f>+J48+J56</f>
        <v>337202.6</v>
      </c>
      <c r="K47" s="22">
        <f>SUM(B47:J47)</f>
        <v>5052387.81</v>
      </c>
    </row>
    <row r="48" spans="1:11" ht="17.25" customHeight="1">
      <c r="A48" s="16" t="s">
        <v>46</v>
      </c>
      <c r="B48" s="23">
        <f>SUM(B49:B55)</f>
        <v>470842.56</v>
      </c>
      <c r="C48" s="23">
        <f aca="true" t="shared" si="12" ref="C48:H48">SUM(C49:C55)</f>
        <v>707093.9</v>
      </c>
      <c r="D48" s="23">
        <f t="shared" si="12"/>
        <v>866641.9500000001</v>
      </c>
      <c r="E48" s="23">
        <f t="shared" si="12"/>
        <v>409066.17</v>
      </c>
      <c r="F48" s="23">
        <f t="shared" si="12"/>
        <v>664617.36</v>
      </c>
      <c r="G48" s="23">
        <f t="shared" si="12"/>
        <v>905809.68</v>
      </c>
      <c r="H48" s="23">
        <f t="shared" si="12"/>
        <v>405621.02999999997</v>
      </c>
      <c r="I48" s="23">
        <f>SUM(I49:I55)</f>
        <v>131388.62</v>
      </c>
      <c r="J48" s="23">
        <f>SUM(J49:J55)</f>
        <v>324231.68</v>
      </c>
      <c r="K48" s="23">
        <f aca="true" t="shared" si="13" ref="K48:K56">SUM(B48:J48)</f>
        <v>4885312.95</v>
      </c>
    </row>
    <row r="49" spans="1:11" ht="17.25" customHeight="1">
      <c r="A49" s="34" t="s">
        <v>47</v>
      </c>
      <c r="B49" s="23">
        <f aca="true" t="shared" si="14" ref="B49:H49">ROUND(B30*B7,2)</f>
        <v>467680.93</v>
      </c>
      <c r="C49" s="23">
        <f t="shared" si="14"/>
        <v>701012.42</v>
      </c>
      <c r="D49" s="23">
        <f t="shared" si="14"/>
        <v>862451.37</v>
      </c>
      <c r="E49" s="23">
        <f t="shared" si="14"/>
        <v>406487.02</v>
      </c>
      <c r="F49" s="23">
        <f t="shared" si="14"/>
        <v>660933.4</v>
      </c>
      <c r="G49" s="23">
        <f t="shared" si="14"/>
        <v>900214.1</v>
      </c>
      <c r="H49" s="23">
        <f t="shared" si="14"/>
        <v>376229.49</v>
      </c>
      <c r="I49" s="23">
        <f>ROUND(I30*I7,2)</f>
        <v>130522.79</v>
      </c>
      <c r="J49" s="23">
        <f>ROUND(J30*J7,2)</f>
        <v>322231.14</v>
      </c>
      <c r="K49" s="23">
        <f t="shared" si="13"/>
        <v>4827762.66</v>
      </c>
    </row>
    <row r="50" spans="1:11" ht="17.25" customHeight="1">
      <c r="A50" s="34" t="s">
        <v>48</v>
      </c>
      <c r="B50" s="19">
        <v>0</v>
      </c>
      <c r="C50" s="23">
        <f>ROUND(C31*C7,2)</f>
        <v>1558.2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1558.2</v>
      </c>
    </row>
    <row r="51" spans="1:11" ht="17.25" customHeight="1">
      <c r="A51" s="68" t="s">
        <v>110</v>
      </c>
      <c r="B51" s="69">
        <f>ROUND(B32*B7,2)</f>
        <v>-930.05</v>
      </c>
      <c r="C51" s="69">
        <f>ROUND(C32*C7,2)</f>
        <v>-1250.44</v>
      </c>
      <c r="D51" s="69">
        <f aca="true" t="shared" si="15" ref="D51:J51">ROUND(D32*D7,2)</f>
        <v>-1360.58</v>
      </c>
      <c r="E51" s="69">
        <f t="shared" si="15"/>
        <v>-665.09</v>
      </c>
      <c r="F51" s="69">
        <f t="shared" si="15"/>
        <v>-1122.48</v>
      </c>
      <c r="G51" s="69">
        <f t="shared" si="15"/>
        <v>-1594.82</v>
      </c>
      <c r="H51" s="69">
        <f t="shared" si="15"/>
        <v>-685.63</v>
      </c>
      <c r="I51" s="69">
        <f t="shared" si="15"/>
        <v>-199.89</v>
      </c>
      <c r="J51" s="69">
        <f t="shared" si="15"/>
        <v>-216.5</v>
      </c>
      <c r="K51" s="69">
        <f>SUM(B51:J51)</f>
        <v>-8025.48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26362.13</v>
      </c>
      <c r="I53" s="31">
        <f>+I35</f>
        <v>0</v>
      </c>
      <c r="J53" s="31">
        <f>+J35</f>
        <v>0</v>
      </c>
      <c r="K53" s="23">
        <f t="shared" si="13"/>
        <v>26362.13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4806.44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37655.44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-73965.62</v>
      </c>
      <c r="C60" s="35">
        <f t="shared" si="16"/>
        <v>-109242.02</v>
      </c>
      <c r="D60" s="35">
        <f t="shared" si="16"/>
        <v>-106459.09</v>
      </c>
      <c r="E60" s="35">
        <f t="shared" si="16"/>
        <v>-66678.34</v>
      </c>
      <c r="F60" s="35">
        <f t="shared" si="16"/>
        <v>-79522.43</v>
      </c>
      <c r="G60" s="35">
        <f t="shared" si="16"/>
        <v>-97496.5</v>
      </c>
      <c r="H60" s="35">
        <f t="shared" si="16"/>
        <v>-65427.06</v>
      </c>
      <c r="I60" s="35">
        <f t="shared" si="16"/>
        <v>-16393.12</v>
      </c>
      <c r="J60" s="35">
        <f t="shared" si="16"/>
        <v>-48434.93</v>
      </c>
      <c r="K60" s="35">
        <f>SUM(B60:J60)</f>
        <v>-663619.1100000001</v>
      </c>
    </row>
    <row r="61" spans="1:11" ht="18.75" customHeight="1">
      <c r="A61" s="16" t="s">
        <v>78</v>
      </c>
      <c r="B61" s="35">
        <f aca="true" t="shared" si="17" ref="B61:J61">B62+B63+B64+B65+B66+B67</f>
        <v>-73734.5</v>
      </c>
      <c r="C61" s="35">
        <f t="shared" si="17"/>
        <v>-108804.5</v>
      </c>
      <c r="D61" s="35">
        <f t="shared" si="17"/>
        <v>-104944</v>
      </c>
      <c r="E61" s="35">
        <f t="shared" si="17"/>
        <v>-62951</v>
      </c>
      <c r="F61" s="35">
        <f t="shared" si="17"/>
        <v>-78508.5</v>
      </c>
      <c r="G61" s="35">
        <f t="shared" si="17"/>
        <v>-97478.5</v>
      </c>
      <c r="H61" s="35">
        <f t="shared" si="17"/>
        <v>-65418.5</v>
      </c>
      <c r="I61" s="35">
        <f t="shared" si="17"/>
        <v>-12687.5</v>
      </c>
      <c r="J61" s="35">
        <f t="shared" si="17"/>
        <v>-42399</v>
      </c>
      <c r="K61" s="35">
        <f aca="true" t="shared" si="18" ref="K61:K94">SUM(B61:J61)</f>
        <v>-646926</v>
      </c>
    </row>
    <row r="62" spans="1:11" ht="18.75" customHeight="1">
      <c r="A62" s="12" t="s">
        <v>79</v>
      </c>
      <c r="B62" s="35">
        <f>-ROUND(B9*$D$3,2)</f>
        <v>-73734.5</v>
      </c>
      <c r="C62" s="35">
        <f aca="true" t="shared" si="19" ref="C62:J62">-ROUND(C9*$D$3,2)</f>
        <v>-108804.5</v>
      </c>
      <c r="D62" s="35">
        <f t="shared" si="19"/>
        <v>-104944</v>
      </c>
      <c r="E62" s="35">
        <f t="shared" si="19"/>
        <v>-62951</v>
      </c>
      <c r="F62" s="35">
        <f t="shared" si="19"/>
        <v>-78508.5</v>
      </c>
      <c r="G62" s="35">
        <f t="shared" si="19"/>
        <v>-97478.5</v>
      </c>
      <c r="H62" s="35">
        <f t="shared" si="19"/>
        <v>-65418.5</v>
      </c>
      <c r="I62" s="35">
        <f t="shared" si="19"/>
        <v>-12687.5</v>
      </c>
      <c r="J62" s="35">
        <f t="shared" si="19"/>
        <v>-42399</v>
      </c>
      <c r="K62" s="35">
        <f t="shared" si="18"/>
        <v>-646926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9">
        <v>0</v>
      </c>
      <c r="I64" s="19">
        <v>0</v>
      </c>
      <c r="J64" s="19">
        <v>0</v>
      </c>
      <c r="K64" s="35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-1515.09</v>
      </c>
      <c r="E68" s="35">
        <f t="shared" si="20"/>
        <v>-3727.34</v>
      </c>
      <c r="F68" s="35">
        <f t="shared" si="20"/>
        <v>-1013.9300000000001</v>
      </c>
      <c r="G68" s="35">
        <f t="shared" si="20"/>
        <v>-18</v>
      </c>
      <c r="H68" s="35">
        <f t="shared" si="20"/>
        <v>-8.56</v>
      </c>
      <c r="I68" s="35">
        <f t="shared" si="20"/>
        <v>-3705.62</v>
      </c>
      <c r="J68" s="35">
        <f t="shared" si="20"/>
        <v>-6035.93</v>
      </c>
      <c r="K68" s="35">
        <f t="shared" si="18"/>
        <v>-16693.11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0</v>
      </c>
      <c r="J72" s="19">
        <v>0</v>
      </c>
      <c r="K72" s="48">
        <f t="shared" si="18"/>
        <v>0</v>
      </c>
    </row>
    <row r="73" spans="1:11" ht="18.75" customHeight="1">
      <c r="A73" s="34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48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-620.6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-1707.7199999999998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-3568.98</v>
      </c>
      <c r="F92" s="19">
        <v>0</v>
      </c>
      <c r="G92" s="19">
        <v>0</v>
      </c>
      <c r="H92" s="19">
        <v>0</v>
      </c>
      <c r="I92" s="48">
        <v>-1655.5</v>
      </c>
      <c r="J92" s="48">
        <v>-6035.93</v>
      </c>
      <c r="K92" s="48">
        <f t="shared" si="18"/>
        <v>-11260.41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414311.49</v>
      </c>
      <c r="C97" s="24">
        <f t="shared" si="21"/>
        <v>619988.33</v>
      </c>
      <c r="D97" s="24">
        <f t="shared" si="21"/>
        <v>785523.43</v>
      </c>
      <c r="E97" s="24">
        <f t="shared" si="21"/>
        <v>363318.82999999996</v>
      </c>
      <c r="F97" s="24">
        <f t="shared" si="21"/>
        <v>606966.9099999999</v>
      </c>
      <c r="G97" s="24">
        <f t="shared" si="21"/>
        <v>836083.6100000001</v>
      </c>
      <c r="H97" s="24">
        <f t="shared" si="21"/>
        <v>358812.93</v>
      </c>
      <c r="I97" s="24">
        <f>+I98+I99</f>
        <v>114995.5</v>
      </c>
      <c r="J97" s="24">
        <f>+J98+J99</f>
        <v>288767.67</v>
      </c>
      <c r="K97" s="48">
        <f>SUM(B97:J97)</f>
        <v>4388768.700000001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396876.94</v>
      </c>
      <c r="C98" s="24">
        <f t="shared" si="22"/>
        <v>597851.88</v>
      </c>
      <c r="D98" s="24">
        <f t="shared" si="22"/>
        <v>760182.8600000001</v>
      </c>
      <c r="E98" s="24">
        <f t="shared" si="22"/>
        <v>342387.82999999996</v>
      </c>
      <c r="F98" s="24">
        <f t="shared" si="22"/>
        <v>585094.9299999999</v>
      </c>
      <c r="G98" s="24">
        <f t="shared" si="22"/>
        <v>808313.18</v>
      </c>
      <c r="H98" s="24">
        <f t="shared" si="22"/>
        <v>340193.97</v>
      </c>
      <c r="I98" s="24">
        <f t="shared" si="22"/>
        <v>114995.5</v>
      </c>
      <c r="J98" s="24">
        <f t="shared" si="22"/>
        <v>275796.75</v>
      </c>
      <c r="K98" s="48">
        <f>SUM(B98:J98)</f>
        <v>4221693.840000001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4388768.69</v>
      </c>
      <c r="L105" s="54"/>
    </row>
    <row r="106" spans="1:11" ht="18.75" customHeight="1">
      <c r="A106" s="26" t="s">
        <v>74</v>
      </c>
      <c r="B106" s="27">
        <v>52229.01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52229.01</v>
      </c>
    </row>
    <row r="107" spans="1:11" ht="18.75" customHeight="1">
      <c r="A107" s="26" t="s">
        <v>75</v>
      </c>
      <c r="B107" s="27">
        <v>362082.48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362082.48</v>
      </c>
    </row>
    <row r="108" spans="1:11" ht="18.75" customHeight="1">
      <c r="A108" s="26" t="s">
        <v>76</v>
      </c>
      <c r="B108" s="40">
        <v>0</v>
      </c>
      <c r="C108" s="27">
        <f>+C97</f>
        <v>619988.33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619988.33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785523.43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785523.43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363318.82999999996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363318.82999999996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114979.25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114979.25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214466.54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214466.54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277521.13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277521.13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243472.94</v>
      </c>
      <c r="H114" s="40">
        <v>0</v>
      </c>
      <c r="I114" s="40">
        <v>0</v>
      </c>
      <c r="J114" s="40">
        <v>0</v>
      </c>
      <c r="K114" s="41">
        <f t="shared" si="24"/>
        <v>243472.94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24742.13</v>
      </c>
      <c r="H115" s="40">
        <v>0</v>
      </c>
      <c r="I115" s="40">
        <v>0</v>
      </c>
      <c r="J115" s="40">
        <v>0</v>
      </c>
      <c r="K115" s="41">
        <f t="shared" si="24"/>
        <v>24742.13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136885.91</v>
      </c>
      <c r="H116" s="40">
        <v>0</v>
      </c>
      <c r="I116" s="40">
        <v>0</v>
      </c>
      <c r="J116" s="40">
        <v>0</v>
      </c>
      <c r="K116" s="41">
        <f t="shared" si="24"/>
        <v>136885.91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119694.29</v>
      </c>
      <c r="H117" s="40">
        <v>0</v>
      </c>
      <c r="I117" s="40">
        <v>0</v>
      </c>
      <c r="J117" s="40">
        <v>0</v>
      </c>
      <c r="K117" s="41">
        <f t="shared" si="24"/>
        <v>119694.29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311288.33</v>
      </c>
      <c r="H118" s="40">
        <v>0</v>
      </c>
      <c r="I118" s="40">
        <v>0</v>
      </c>
      <c r="J118" s="40">
        <v>0</v>
      </c>
      <c r="K118" s="41">
        <f t="shared" si="24"/>
        <v>311288.33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127450.88</v>
      </c>
      <c r="I119" s="40">
        <v>0</v>
      </c>
      <c r="J119" s="40">
        <v>0</v>
      </c>
      <c r="K119" s="41">
        <f t="shared" si="24"/>
        <v>127450.88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231362.04</v>
      </c>
      <c r="I120" s="40">
        <v>0</v>
      </c>
      <c r="J120" s="40">
        <v>0</v>
      </c>
      <c r="K120" s="41">
        <f t="shared" si="24"/>
        <v>231362.04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114995.5</v>
      </c>
      <c r="J121" s="40">
        <v>0</v>
      </c>
      <c r="K121" s="41">
        <f t="shared" si="24"/>
        <v>114995.5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288767.67</v>
      </c>
      <c r="K122" s="44">
        <f t="shared" si="24"/>
        <v>288767.67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2015-06-19T18:49:58Z</dcterms:modified>
  <cp:category/>
  <cp:version/>
  <cp:contentType/>
  <cp:contentStatus/>
</cp:coreProperties>
</file>