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<sst xmlns="http://schemas.openxmlformats.org/spreadsheetml/2006/main" count="126" uniqueCount="126">
  <si>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</si>
  <si>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</si>
  <si>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</si>
  <si>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</si>
  <si>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</si>
  <si>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</si>
  <si>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</si>
  <si>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</si>
  <si>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</si>
  <si>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</si>
  <si>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</si>
  <si>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</si>
  <si>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</si>
  <si>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</si>
  <si>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</si>
  <si>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</si>
  <si>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</si>
  <si>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</si>
  <si>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</si>
  <si>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</si>
  <si>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</si>
  <si>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</si>
  <si>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</si>
  <si>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</si>
  <si>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</si>
  <si>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</si>
  <si>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</si>
  <si>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</si>
  <si>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</si>
  <si>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</si>
  <si>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</si>
  <si>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</si>
  <si>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</si>
  <si>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</si>
  <si>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</si>
  <si>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</si>
  <si>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</si>
  <si>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</si>
  <si>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</si>
  <si>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</si>
  <si>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</si>
  <si>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</si>
  <si>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</si>
  <si>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</si>
  <si>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</si>
  <si>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</si>
  <si>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</si>
  <si>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</si>
  <si>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</si>
  <si>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</si>
  <si>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</si>
  <si>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</si>
  <si>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</si>
  <si>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</si>
  <si>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</si>
  <si>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</si>
  <si>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</si>
  <si>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</si>
  <si>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</si>
  <si>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</si>
  <si>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</si>
  <si>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</si>
  <si>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</si>
  <si>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</si>
  <si>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</si>
  <si>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</si>
  <si>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</si>
  <si>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</si>
  <si>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</si>
  <si>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</si>
  <si>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</si>
  <si>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</si>
  <si>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</si>
  <si>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</si>
  <si>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</si>
  <si>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</si>
  <si>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</si>
  <si>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</si>
  <si>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</si>
  <si>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</si>
  <si>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</si>
  <si>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</si>
  <si>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</si>
  <si>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</si>
  <si>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</si>
  <si>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</si>
  <si>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</si>
  <si>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</si>
  <si>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</si>
  <si>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</si>
  <si>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</si>
  <si>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</si>
  <si>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</si>
  <si>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</si>
  <si>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</si>
  <si>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</si>
  <si>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</si>
  <si>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</si>
  <si>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</si>
  <si>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</si>
  <si>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</si>
  <si>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</si>
  <si>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</si>
  <si>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</si>
  <si>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</si>
  <si>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</si>
  <si>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</si>
  <si>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</si>
  <si>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</si>
  <si>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</si>
  <si>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</si>
  <si>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</si>
  <si>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</si>
  <si>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</si>
  <si>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</si>
  <si>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</si>
  <si>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</si>
  <si>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</si>
  <si>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</si>
  <si>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</si>
  <si>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</si>
  <si>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</si>
  <si>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</si>
  <si>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</si>
  <si>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</si>
  <si>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28/06/15 - VENCIMENTO 03/07/15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</si>
</sst>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6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185875</v>
      </c>
      <c r="C7" s="9">
        <f t="shared" si="0"/>
        <v>241027</v>
      </c>
      <c r="D7" s="9">
        <f t="shared" si="0"/>
        <v>268551</v>
      </c>
      <c r="E7" s="9">
        <f t="shared" si="0"/>
        <v>140568</v>
      </c>
      <c r="F7" s="9">
        <f t="shared" si="0"/>
        <v>239674</v>
      </c>
      <c r="G7" s="9">
        <f t="shared" si="0"/>
        <v>381880</v>
      </c>
      <c r="H7" s="9">
        <f t="shared" si="0"/>
        <v>137348</v>
      </c>
      <c r="I7" s="9">
        <f t="shared" si="0"/>
        <v>27439</v>
      </c>
      <c r="J7" s="9">
        <f t="shared" si="0"/>
        <v>113446</v>
      </c>
      <c r="K7" s="9">
        <f t="shared" si="0"/>
        <v>1735808</v>
      </c>
      <c r="L7" s="52"/>
    </row>
    <row r="8" spans="1:11" ht="17.25" customHeight="1">
      <c r="A8" s="10" t="s">
        <v>103</v>
      </c>
      <c r="B8" s="11">
        <f>B9+B12+B16</f>
        <v>108535</v>
      </c>
      <c r="C8" s="11">
        <f aca="true" t="shared" si="1" ref="C8:J8">C9+C12+C16</f>
        <v>148340</v>
      </c>
      <c r="D8" s="11">
        <f t="shared" si="1"/>
        <v>153700</v>
      </c>
      <c r="E8" s="11">
        <f t="shared" si="1"/>
        <v>84571</v>
      </c>
      <c r="F8" s="11">
        <f t="shared" si="1"/>
        <v>130483</v>
      </c>
      <c r="G8" s="11">
        <f t="shared" si="1"/>
        <v>207022</v>
      </c>
      <c r="H8" s="11">
        <f t="shared" si="1"/>
        <v>86059</v>
      </c>
      <c r="I8" s="11">
        <f t="shared" si="1"/>
        <v>14463</v>
      </c>
      <c r="J8" s="11">
        <f t="shared" si="1"/>
        <v>65272</v>
      </c>
      <c r="K8" s="11">
        <f>SUM(B8:J8)</f>
        <v>998445</v>
      </c>
    </row>
    <row r="9" spans="1:11" ht="17.25" customHeight="1">
      <c r="A9" s="15" t="s">
        <v>17</v>
      </c>
      <c r="B9" s="13">
        <f>+B10+B11</f>
        <v>20048</v>
      </c>
      <c r="C9" s="13">
        <f aca="true" t="shared" si="2" ref="C9:J9">+C10+C11</f>
        <v>30025</v>
      </c>
      <c r="D9" s="13">
        <f t="shared" si="2"/>
        <v>29088</v>
      </c>
      <c r="E9" s="13">
        <f t="shared" si="2"/>
        <v>16125</v>
      </c>
      <c r="F9" s="13">
        <f t="shared" si="2"/>
        <v>20324</v>
      </c>
      <c r="G9" s="13">
        <f t="shared" si="2"/>
        <v>24878</v>
      </c>
      <c r="H9" s="13">
        <f t="shared" si="2"/>
        <v>17485</v>
      </c>
      <c r="I9" s="13">
        <f t="shared" si="2"/>
        <v>3310</v>
      </c>
      <c r="J9" s="13">
        <f t="shared" si="2"/>
        <v>11261</v>
      </c>
      <c r="K9" s="11">
        <f>SUM(B9:J9)</f>
        <v>172544</v>
      </c>
    </row>
    <row r="10" spans="1:11" ht="17.25" customHeight="1">
      <c r="A10" s="29" t="s">
        <v>18</v>
      </c>
      <c r="B10" s="13">
        <v>20048</v>
      </c>
      <c r="C10" s="13">
        <v>30025</v>
      </c>
      <c r="D10" s="13">
        <v>29088</v>
      </c>
      <c r="E10" s="13">
        <v>16125</v>
      </c>
      <c r="F10" s="13">
        <v>20324</v>
      </c>
      <c r="G10" s="13">
        <v>24878</v>
      </c>
      <c r="H10" s="13">
        <v>17485</v>
      </c>
      <c r="I10" s="13">
        <v>3310</v>
      </c>
      <c r="J10" s="13">
        <v>11261</v>
      </c>
      <c r="K10" s="11">
        <f>SUM(B10:J10)</f>
        <v>172544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70453</v>
      </c>
      <c r="C12" s="17">
        <f t="shared" si="3"/>
        <v>94865</v>
      </c>
      <c r="D12" s="17">
        <f t="shared" si="3"/>
        <v>103230</v>
      </c>
      <c r="E12" s="17">
        <f t="shared" si="3"/>
        <v>56243</v>
      </c>
      <c r="F12" s="17">
        <f t="shared" si="3"/>
        <v>89704</v>
      </c>
      <c r="G12" s="17">
        <f t="shared" si="3"/>
        <v>152210</v>
      </c>
      <c r="H12" s="17">
        <f t="shared" si="3"/>
        <v>57437</v>
      </c>
      <c r="I12" s="17">
        <f t="shared" si="3"/>
        <v>9050</v>
      </c>
      <c r="J12" s="17">
        <f t="shared" si="3"/>
        <v>44198</v>
      </c>
      <c r="K12" s="11">
        <f aca="true" t="shared" si="4" ref="K12:K27">SUM(B12:J12)</f>
        <v>677390</v>
      </c>
    </row>
    <row r="13" spans="1:13" ht="17.25" customHeight="1">
      <c r="A13" s="14" t="s">
        <v>20</v>
      </c>
      <c r="B13" s="13">
        <v>34957</v>
      </c>
      <c r="C13" s="13">
        <v>50323</v>
      </c>
      <c r="D13" s="13">
        <v>54576</v>
      </c>
      <c r="E13" s="13">
        <v>29597</v>
      </c>
      <c r="F13" s="13">
        <v>45130</v>
      </c>
      <c r="G13" s="13">
        <v>72437</v>
      </c>
      <c r="H13" s="13">
        <v>26647</v>
      </c>
      <c r="I13" s="13">
        <v>5204</v>
      </c>
      <c r="J13" s="13">
        <v>23938</v>
      </c>
      <c r="K13" s="11">
        <f t="shared" si="4"/>
        <v>342809</v>
      </c>
      <c r="L13" s="52"/>
      <c r="M13" s="53"/>
    </row>
    <row r="14" spans="1:12" ht="17.25" customHeight="1">
      <c r="A14" s="14" t="s">
        <v>21</v>
      </c>
      <c r="B14" s="13">
        <v>32725</v>
      </c>
      <c r="C14" s="13">
        <v>40034</v>
      </c>
      <c r="D14" s="13">
        <v>44859</v>
      </c>
      <c r="E14" s="13">
        <v>24264</v>
      </c>
      <c r="F14" s="13">
        <v>41532</v>
      </c>
      <c r="G14" s="13">
        <v>75475</v>
      </c>
      <c r="H14" s="13">
        <v>27991</v>
      </c>
      <c r="I14" s="13">
        <v>3485</v>
      </c>
      <c r="J14" s="13">
        <v>18807</v>
      </c>
      <c r="K14" s="11">
        <f t="shared" si="4"/>
        <v>309172</v>
      </c>
      <c r="L14" s="52"/>
    </row>
    <row r="15" spans="1:11" ht="17.25" customHeight="1">
      <c r="A15" s="14" t="s">
        <v>22</v>
      </c>
      <c r="B15" s="13">
        <v>2771</v>
      </c>
      <c r="C15" s="13">
        <v>4508</v>
      </c>
      <c r="D15" s="13">
        <v>3795</v>
      </c>
      <c r="E15" s="13">
        <v>2382</v>
      </c>
      <c r="F15" s="13">
        <v>3042</v>
      </c>
      <c r="G15" s="13">
        <v>4298</v>
      </c>
      <c r="H15" s="13">
        <v>2799</v>
      </c>
      <c r="I15" s="13">
        <v>361</v>
      </c>
      <c r="J15" s="13">
        <v>1453</v>
      </c>
      <c r="K15" s="11">
        <f t="shared" si="4"/>
        <v>25409</v>
      </c>
    </row>
    <row r="16" spans="1:11" ht="17.25" customHeight="1">
      <c r="A16" s="15" t="s">
        <v>99</v>
      </c>
      <c r="B16" s="13">
        <f>B17+B18+B19</f>
        <v>18034</v>
      </c>
      <c r="C16" s="13">
        <f aca="true" t="shared" si="5" ref="C16:J16">C17+C18+C19</f>
        <v>23450</v>
      </c>
      <c r="D16" s="13">
        <f t="shared" si="5"/>
        <v>21382</v>
      </c>
      <c r="E16" s="13">
        <f t="shared" si="5"/>
        <v>12203</v>
      </c>
      <c r="F16" s="13">
        <f t="shared" si="5"/>
        <v>20455</v>
      </c>
      <c r="G16" s="13">
        <f t="shared" si="5"/>
        <v>29934</v>
      </c>
      <c r="H16" s="13">
        <f t="shared" si="5"/>
        <v>11137</v>
      </c>
      <c r="I16" s="13">
        <f t="shared" si="5"/>
        <v>2103</v>
      </c>
      <c r="J16" s="13">
        <f t="shared" si="5"/>
        <v>9813</v>
      </c>
      <c r="K16" s="11">
        <f t="shared" si="4"/>
        <v>148511</v>
      </c>
    </row>
    <row r="17" spans="1:11" ht="17.25" customHeight="1">
      <c r="A17" s="14" t="s">
        <v>100</v>
      </c>
      <c r="B17" s="13">
        <v>3572</v>
      </c>
      <c r="C17" s="13">
        <v>5019</v>
      </c>
      <c r="D17" s="13">
        <v>4949</v>
      </c>
      <c r="E17" s="13">
        <v>3000</v>
      </c>
      <c r="F17" s="13">
        <v>4973</v>
      </c>
      <c r="G17" s="13">
        <v>7286</v>
      </c>
      <c r="H17" s="13">
        <v>2848</v>
      </c>
      <c r="I17" s="13">
        <v>608</v>
      </c>
      <c r="J17" s="13">
        <v>2084</v>
      </c>
      <c r="K17" s="11">
        <f t="shared" si="4"/>
        <v>34339</v>
      </c>
    </row>
    <row r="18" spans="1:11" ht="17.25" customHeight="1">
      <c r="A18" s="14" t="s">
        <v>101</v>
      </c>
      <c r="B18" s="13">
        <v>832</v>
      </c>
      <c r="C18" s="13">
        <v>963</v>
      </c>
      <c r="D18" s="13">
        <v>1036</v>
      </c>
      <c r="E18" s="13">
        <v>686</v>
      </c>
      <c r="F18" s="13">
        <v>1038</v>
      </c>
      <c r="G18" s="13">
        <v>2450</v>
      </c>
      <c r="H18" s="13">
        <v>665</v>
      </c>
      <c r="I18" s="13">
        <v>97</v>
      </c>
      <c r="J18" s="13">
        <v>526</v>
      </c>
      <c r="K18" s="11">
        <f t="shared" si="4"/>
        <v>8293</v>
      </c>
    </row>
    <row r="19" spans="1:11" ht="17.25" customHeight="1">
      <c r="A19" s="14" t="s">
        <v>102</v>
      </c>
      <c r="B19" s="13">
        <v>13630</v>
      </c>
      <c r="C19" s="13">
        <v>17468</v>
      </c>
      <c r="D19" s="13">
        <v>15397</v>
      </c>
      <c r="E19" s="13">
        <v>8517</v>
      </c>
      <c r="F19" s="13">
        <v>14444</v>
      </c>
      <c r="G19" s="13">
        <v>20198</v>
      </c>
      <c r="H19" s="13">
        <v>7624</v>
      </c>
      <c r="I19" s="13">
        <v>1398</v>
      </c>
      <c r="J19" s="13">
        <v>7203</v>
      </c>
      <c r="K19" s="11">
        <f t="shared" si="4"/>
        <v>105879</v>
      </c>
    </row>
    <row r="20" spans="1:11" ht="17.25" customHeight="1">
      <c r="A20" s="16" t="s">
        <v>23</v>
      </c>
      <c r="B20" s="11">
        <f>+B21+B22+B23</f>
        <v>56673</v>
      </c>
      <c r="C20" s="11">
        <f aca="true" t="shared" si="6" ref="C20:J20">+C21+C22+C23</f>
        <v>62181</v>
      </c>
      <c r="D20" s="11">
        <f t="shared" si="6"/>
        <v>77990</v>
      </c>
      <c r="E20" s="11">
        <f t="shared" si="6"/>
        <v>36821</v>
      </c>
      <c r="F20" s="11">
        <f t="shared" si="6"/>
        <v>80701</v>
      </c>
      <c r="G20" s="11">
        <f t="shared" si="6"/>
        <v>142051</v>
      </c>
      <c r="H20" s="11">
        <f t="shared" si="6"/>
        <v>38157</v>
      </c>
      <c r="I20" s="11">
        <f t="shared" si="6"/>
        <v>7778</v>
      </c>
      <c r="J20" s="11">
        <f t="shared" si="6"/>
        <v>30125</v>
      </c>
      <c r="K20" s="11">
        <f t="shared" si="4"/>
        <v>532477</v>
      </c>
    </row>
    <row r="21" spans="1:12" ht="17.25" customHeight="1">
      <c r="A21" s="12" t="s">
        <v>24</v>
      </c>
      <c r="B21" s="13">
        <v>33342</v>
      </c>
      <c r="C21" s="13">
        <v>40635</v>
      </c>
      <c r="D21" s="13">
        <v>49331</v>
      </c>
      <c r="E21" s="13">
        <v>23691</v>
      </c>
      <c r="F21" s="13">
        <v>48100</v>
      </c>
      <c r="G21" s="13">
        <v>76269</v>
      </c>
      <c r="H21" s="13">
        <v>22881</v>
      </c>
      <c r="I21" s="13">
        <v>5404</v>
      </c>
      <c r="J21" s="13">
        <v>18962</v>
      </c>
      <c r="K21" s="11">
        <f t="shared" si="4"/>
        <v>318615</v>
      </c>
      <c r="L21" s="52"/>
    </row>
    <row r="22" spans="1:12" ht="17.25" customHeight="1">
      <c r="A22" s="12" t="s">
        <v>25</v>
      </c>
      <c r="B22" s="13">
        <v>21884</v>
      </c>
      <c r="C22" s="13">
        <v>19746</v>
      </c>
      <c r="D22" s="13">
        <v>26696</v>
      </c>
      <c r="E22" s="13">
        <v>12167</v>
      </c>
      <c r="F22" s="13">
        <v>30905</v>
      </c>
      <c r="G22" s="13">
        <v>63136</v>
      </c>
      <c r="H22" s="13">
        <v>14223</v>
      </c>
      <c r="I22" s="13">
        <v>2176</v>
      </c>
      <c r="J22" s="13">
        <v>10483</v>
      </c>
      <c r="K22" s="11">
        <f t="shared" si="4"/>
        <v>201416</v>
      </c>
      <c r="L22" s="52"/>
    </row>
    <row r="23" spans="1:11" ht="17.25" customHeight="1">
      <c r="A23" s="12" t="s">
        <v>26</v>
      </c>
      <c r="B23" s="13">
        <v>1447</v>
      </c>
      <c r="C23" s="13">
        <v>1800</v>
      </c>
      <c r="D23" s="13">
        <v>1963</v>
      </c>
      <c r="E23" s="13">
        <v>963</v>
      </c>
      <c r="F23" s="13">
        <v>1696</v>
      </c>
      <c r="G23" s="13">
        <v>2646</v>
      </c>
      <c r="H23" s="13">
        <v>1053</v>
      </c>
      <c r="I23" s="13">
        <v>198</v>
      </c>
      <c r="J23" s="13">
        <v>680</v>
      </c>
      <c r="K23" s="11">
        <f t="shared" si="4"/>
        <v>12446</v>
      </c>
    </row>
    <row r="24" spans="1:11" ht="17.25" customHeight="1">
      <c r="A24" s="16" t="s">
        <v>27</v>
      </c>
      <c r="B24" s="13">
        <v>20667</v>
      </c>
      <c r="C24" s="13">
        <v>30506</v>
      </c>
      <c r="D24" s="13">
        <v>36861</v>
      </c>
      <c r="E24" s="13">
        <v>19176</v>
      </c>
      <c r="F24" s="13">
        <v>28490</v>
      </c>
      <c r="G24" s="13">
        <v>32807</v>
      </c>
      <c r="H24" s="13">
        <v>12159</v>
      </c>
      <c r="I24" s="13">
        <v>5198</v>
      </c>
      <c r="J24" s="13">
        <v>18049</v>
      </c>
      <c r="K24" s="11">
        <f t="shared" si="4"/>
        <v>203913</v>
      </c>
    </row>
    <row r="25" spans="1:12" ht="17.25" customHeight="1">
      <c r="A25" s="12" t="s">
        <v>28</v>
      </c>
      <c r="B25" s="13">
        <v>13227</v>
      </c>
      <c r="C25" s="13">
        <v>19524</v>
      </c>
      <c r="D25" s="13">
        <v>23591</v>
      </c>
      <c r="E25" s="13">
        <v>12273</v>
      </c>
      <c r="F25" s="13">
        <v>18234</v>
      </c>
      <c r="G25" s="13">
        <v>20996</v>
      </c>
      <c r="H25" s="13">
        <v>7782</v>
      </c>
      <c r="I25" s="13">
        <v>3327</v>
      </c>
      <c r="J25" s="13">
        <v>11551</v>
      </c>
      <c r="K25" s="11">
        <f t="shared" si="4"/>
        <v>130505</v>
      </c>
      <c r="L25" s="52"/>
    </row>
    <row r="26" spans="1:12" ht="17.25" customHeight="1">
      <c r="A26" s="12" t="s">
        <v>29</v>
      </c>
      <c r="B26" s="13">
        <v>7440</v>
      </c>
      <c r="C26" s="13">
        <v>10982</v>
      </c>
      <c r="D26" s="13">
        <v>13270</v>
      </c>
      <c r="E26" s="13">
        <v>6903</v>
      </c>
      <c r="F26" s="13">
        <v>10256</v>
      </c>
      <c r="G26" s="13">
        <v>11811</v>
      </c>
      <c r="H26" s="13">
        <v>4377</v>
      </c>
      <c r="I26" s="13">
        <v>1871</v>
      </c>
      <c r="J26" s="13">
        <v>6498</v>
      </c>
      <c r="K26" s="11">
        <f t="shared" si="4"/>
        <v>73408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973</v>
      </c>
      <c r="I27" s="11">
        <v>0</v>
      </c>
      <c r="J27" s="11">
        <v>0</v>
      </c>
      <c r="K27" s="11">
        <f t="shared" si="4"/>
        <v>973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2.8114869799999997</v>
      </c>
      <c r="F29" s="60">
        <f t="shared" si="7"/>
        <v>2.7288056899999997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-0.005</v>
      </c>
      <c r="E32" s="62">
        <v>-0.00431302</v>
      </c>
      <c r="F32" s="62">
        <v>-0.00469431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28046.6</v>
      </c>
      <c r="I35" s="19">
        <v>0</v>
      </c>
      <c r="J35" s="19">
        <v>0</v>
      </c>
      <c r="K35" s="23">
        <f>SUM(B35:J35)</f>
        <v>28046.6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5927.8</v>
      </c>
      <c r="E39" s="23">
        <f t="shared" si="8"/>
        <v>3244.24</v>
      </c>
      <c r="F39" s="23">
        <f t="shared" si="8"/>
        <v>5191.64</v>
      </c>
      <c r="G39" s="23">
        <f t="shared" si="8"/>
        <v>7190.4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38417.280000000006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5927.8</v>
      </c>
      <c r="E43" s="65">
        <f t="shared" si="10"/>
        <v>3244.24</v>
      </c>
      <c r="F43" s="65">
        <f t="shared" si="10"/>
        <v>5191.64</v>
      </c>
      <c r="G43" s="65">
        <f t="shared" si="10"/>
        <v>7190.4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38417.280000000006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1385</v>
      </c>
      <c r="E44" s="67">
        <v>758</v>
      </c>
      <c r="F44" s="67">
        <v>1213</v>
      </c>
      <c r="G44" s="67">
        <v>1680</v>
      </c>
      <c r="H44" s="67">
        <v>868</v>
      </c>
      <c r="I44" s="67">
        <v>249</v>
      </c>
      <c r="J44" s="67">
        <v>518</v>
      </c>
      <c r="K44" s="67">
        <f t="shared" si="9"/>
        <v>8976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499875.54</v>
      </c>
      <c r="C47" s="22">
        <f aca="true" t="shared" si="11" ref="C47:H47">+C48+C56</f>
        <v>735546.7399999999</v>
      </c>
      <c r="D47" s="22">
        <f t="shared" si="11"/>
        <v>919071.12</v>
      </c>
      <c r="E47" s="22">
        <f t="shared" si="11"/>
        <v>419380.33999999997</v>
      </c>
      <c r="F47" s="22">
        <f t="shared" si="11"/>
        <v>681087.4</v>
      </c>
      <c r="G47" s="22">
        <f t="shared" si="11"/>
        <v>931462.3200000001</v>
      </c>
      <c r="H47" s="22">
        <f t="shared" si="11"/>
        <v>420093.95</v>
      </c>
      <c r="I47" s="22">
        <f>+I48+I56</f>
        <v>123823.36</v>
      </c>
      <c r="J47" s="22">
        <f>+J48+J56</f>
        <v>316377.44999999995</v>
      </c>
      <c r="K47" s="22">
        <f>SUM(B47:J47)</f>
        <v>5046718.220000001</v>
      </c>
    </row>
    <row r="48" spans="1:11" ht="17.25" customHeight="1">
      <c r="A48" s="16" t="s">
        <v>46</v>
      </c>
      <c r="B48" s="23">
        <f>SUM(B49:B55)</f>
        <v>482440.99</v>
      </c>
      <c r="C48" s="23">
        <f aca="true" t="shared" si="12" ref="C48:H48">SUM(C49:C55)</f>
        <v>713410.2899999999</v>
      </c>
      <c r="D48" s="23">
        <f t="shared" si="12"/>
        <v>893730.55</v>
      </c>
      <c r="E48" s="23">
        <f t="shared" si="12"/>
        <v>398449.33999999997</v>
      </c>
      <c r="F48" s="23">
        <f t="shared" si="12"/>
        <v>659215.42</v>
      </c>
      <c r="G48" s="23">
        <f t="shared" si="12"/>
        <v>903691.89</v>
      </c>
      <c r="H48" s="23">
        <f t="shared" si="12"/>
        <v>401474.99</v>
      </c>
      <c r="I48" s="23">
        <f>SUM(I49:I55)</f>
        <v>123823.36</v>
      </c>
      <c r="J48" s="23">
        <f>SUM(J49:J55)</f>
        <v>303406.52999999997</v>
      </c>
      <c r="K48" s="23">
        <f aca="true" t="shared" si="13" ref="K48:K56">SUM(B48:J48)</f>
        <v>4879643.36</v>
      </c>
    </row>
    <row r="49" spans="1:11" ht="17.25" customHeight="1">
      <c r="A49" s="34" t="s">
        <v>47</v>
      </c>
      <c r="B49" s="23">
        <f aca="true" t="shared" si="14" ref="B49:H49">ROUND(B30*B7,2)</f>
        <v>479241.51</v>
      </c>
      <c r="C49" s="23">
        <f t="shared" si="14"/>
        <v>707245.53</v>
      </c>
      <c r="D49" s="23">
        <f t="shared" si="14"/>
        <v>889145.51</v>
      </c>
      <c r="E49" s="23">
        <f t="shared" si="14"/>
        <v>395811.37</v>
      </c>
      <c r="F49" s="23">
        <f t="shared" si="14"/>
        <v>655148.88</v>
      </c>
      <c r="G49" s="23">
        <f t="shared" si="14"/>
        <v>897990.82</v>
      </c>
      <c r="H49" s="23">
        <f t="shared" si="14"/>
        <v>370345.15</v>
      </c>
      <c r="I49" s="23">
        <f>ROUND(I30*I7,2)</f>
        <v>122945.93</v>
      </c>
      <c r="J49" s="23">
        <f>ROUND(J30*J7,2)</f>
        <v>301391.99</v>
      </c>
      <c r="K49" s="23">
        <f t="shared" si="13"/>
        <v>4819266.6899999995</v>
      </c>
    </row>
    <row r="50" spans="1:11" ht="17.25" customHeight="1">
      <c r="A50" s="34" t="s">
        <v>48</v>
      </c>
      <c r="B50" s="19">
        <v>0</v>
      </c>
      <c r="C50" s="23">
        <f>ROUND(C31*C7,2)</f>
        <v>1572.07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1572.07</v>
      </c>
    </row>
    <row r="51" spans="1:11" ht="17.25" customHeight="1">
      <c r="A51" s="68" t="s">
        <v>110</v>
      </c>
      <c r="B51" s="69">
        <f>ROUND(B32*B7,2)</f>
        <v>-892.2</v>
      </c>
      <c r="C51" s="69">
        <f>ROUND(C32*C7,2)</f>
        <v>-1181.03</v>
      </c>
      <c r="D51" s="69">
        <f aca="true" t="shared" si="15" ref="D51:J51">ROUND(D32*D7,2)</f>
        <v>-1342.76</v>
      </c>
      <c r="E51" s="69">
        <f t="shared" si="15"/>
        <v>-606.27</v>
      </c>
      <c r="F51" s="69">
        <f t="shared" si="15"/>
        <v>-1125.1</v>
      </c>
      <c r="G51" s="69">
        <f t="shared" si="15"/>
        <v>-1489.33</v>
      </c>
      <c r="H51" s="69">
        <f t="shared" si="15"/>
        <v>-631.8</v>
      </c>
      <c r="I51" s="69">
        <f t="shared" si="15"/>
        <v>-188.29</v>
      </c>
      <c r="J51" s="69">
        <f t="shared" si="15"/>
        <v>-202.5</v>
      </c>
      <c r="K51" s="69">
        <f>SUM(B51:J51)</f>
        <v>-7659.28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28046.6</v>
      </c>
      <c r="I53" s="31">
        <f>+I35</f>
        <v>0</v>
      </c>
      <c r="J53" s="31">
        <f>+J35</f>
        <v>0</v>
      </c>
      <c r="K53" s="23">
        <f t="shared" si="13"/>
        <v>28046.6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5927.8</v>
      </c>
      <c r="E55" s="19">
        <v>3244.24</v>
      </c>
      <c r="F55" s="36">
        <v>5191.64</v>
      </c>
      <c r="G55" s="36">
        <v>7190.4</v>
      </c>
      <c r="H55" s="36">
        <v>3715.04</v>
      </c>
      <c r="I55" s="36">
        <v>1065.72</v>
      </c>
      <c r="J55" s="19">
        <v>2217.04</v>
      </c>
      <c r="K55" s="23">
        <f t="shared" si="13"/>
        <v>38417.280000000006</v>
      </c>
    </row>
    <row r="56" spans="1:11" ht="17.25" customHeight="1">
      <c r="A56" s="16" t="s">
        <v>53</v>
      </c>
      <c r="B56" s="36">
        <v>17434.55</v>
      </c>
      <c r="C56" s="36">
        <v>22136.45</v>
      </c>
      <c r="D56" s="36">
        <v>25340.57</v>
      </c>
      <c r="E56" s="36">
        <v>20931</v>
      </c>
      <c r="F56" s="36">
        <v>21871.98</v>
      </c>
      <c r="G56" s="36">
        <v>27770.43</v>
      </c>
      <c r="H56" s="36">
        <v>18618.96</v>
      </c>
      <c r="I56" s="19">
        <v>0</v>
      </c>
      <c r="J56" s="36">
        <v>12970.92</v>
      </c>
      <c r="K56" s="36">
        <f t="shared" si="13"/>
        <v>167074.86000000002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-70399.12</v>
      </c>
      <c r="C60" s="35">
        <f t="shared" si="16"/>
        <v>-105525.02</v>
      </c>
      <c r="D60" s="35">
        <f t="shared" si="16"/>
        <v>-102946.45</v>
      </c>
      <c r="E60" s="35">
        <f t="shared" si="16"/>
        <v>-60076.72</v>
      </c>
      <c r="F60" s="35">
        <f>+F61+F68+F94+F95+F100</f>
        <v>-80895.12</v>
      </c>
      <c r="G60" s="35">
        <f t="shared" si="16"/>
        <v>-87091</v>
      </c>
      <c r="H60" s="35">
        <f t="shared" si="16"/>
        <v>-61206.06</v>
      </c>
      <c r="I60" s="35">
        <f t="shared" si="16"/>
        <v>-15195.29</v>
      </c>
      <c r="J60" s="35">
        <f t="shared" si="16"/>
        <v>-45076.66</v>
      </c>
      <c r="K60" s="35">
        <f>SUM(B60:J60)</f>
        <v>-628411.4400000001</v>
      </c>
    </row>
    <row r="61" spans="1:11" ht="18.75" customHeight="1">
      <c r="A61" s="16" t="s">
        <v>78</v>
      </c>
      <c r="B61" s="35">
        <f aca="true" t="shared" si="17" ref="B61:J61">B62+B63+B64+B65+B66+B67</f>
        <v>-70168</v>
      </c>
      <c r="C61" s="35">
        <f t="shared" si="17"/>
        <v>-105087.5</v>
      </c>
      <c r="D61" s="35">
        <f t="shared" si="17"/>
        <v>-101808</v>
      </c>
      <c r="E61" s="35">
        <f t="shared" si="17"/>
        <v>-56437.5</v>
      </c>
      <c r="F61" s="35">
        <f t="shared" si="17"/>
        <v>-71134</v>
      </c>
      <c r="G61" s="35">
        <f t="shared" si="17"/>
        <v>-87073</v>
      </c>
      <c r="H61" s="35">
        <f t="shared" si="17"/>
        <v>-61197.5</v>
      </c>
      <c r="I61" s="35">
        <f t="shared" si="17"/>
        <v>-11585</v>
      </c>
      <c r="J61" s="35">
        <f t="shared" si="17"/>
        <v>-39413.5</v>
      </c>
      <c r="K61" s="35">
        <f aca="true" t="shared" si="18" ref="K61:K94">SUM(B61:J61)</f>
        <v>-603904</v>
      </c>
    </row>
    <row r="62" spans="1:11" ht="18.75" customHeight="1">
      <c r="A62" s="12" t="s">
        <v>79</v>
      </c>
      <c r="B62" s="35">
        <f>-ROUND(B9*$D$3,2)</f>
        <v>-70168</v>
      </c>
      <c r="C62" s="35">
        <f aca="true" t="shared" si="19" ref="C62:J62">-ROUND(C9*$D$3,2)</f>
        <v>-105087.5</v>
      </c>
      <c r="D62" s="35">
        <f t="shared" si="19"/>
        <v>-101808</v>
      </c>
      <c r="E62" s="35">
        <f t="shared" si="19"/>
        <v>-56437.5</v>
      </c>
      <c r="F62" s="35">
        <f t="shared" si="19"/>
        <v>-71134</v>
      </c>
      <c r="G62" s="35">
        <f t="shared" si="19"/>
        <v>-87073</v>
      </c>
      <c r="H62" s="35">
        <f t="shared" si="19"/>
        <v>-61197.5</v>
      </c>
      <c r="I62" s="35">
        <f t="shared" si="19"/>
        <v>-11585</v>
      </c>
      <c r="J62" s="35">
        <f t="shared" si="19"/>
        <v>-39413.5</v>
      </c>
      <c r="K62" s="35">
        <f t="shared" si="18"/>
        <v>-603904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1:11" ht="18.75" customHeight="1">
      <c r="A64" s="12" t="s">
        <v>104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83</v>
      </c>
      <c r="B68" s="35">
        <f aca="true" t="shared" si="20" ref="B68:J68">SUM(B69:B92)</f>
        <v>-231.12</v>
      </c>
      <c r="C68" s="35">
        <f t="shared" si="20"/>
        <v>-437.52</v>
      </c>
      <c r="D68" s="35">
        <f t="shared" si="20"/>
        <v>-1138.4499999999998</v>
      </c>
      <c r="E68" s="35">
        <f t="shared" si="20"/>
        <v>-3639.2200000000003</v>
      </c>
      <c r="F68" s="35">
        <f t="shared" si="20"/>
        <v>-628.73</v>
      </c>
      <c r="G68" s="35">
        <f t="shared" si="20"/>
        <v>-18</v>
      </c>
      <c r="H68" s="35">
        <f t="shared" si="20"/>
        <v>-8.56</v>
      </c>
      <c r="I68" s="35">
        <f t="shared" si="20"/>
        <v>-3610.29</v>
      </c>
      <c r="J68" s="35">
        <f t="shared" si="20"/>
        <v>-5663.16</v>
      </c>
      <c r="K68" s="35">
        <f t="shared" si="18"/>
        <v>-15375.05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4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-17.12</v>
      </c>
      <c r="E91" s="35">
        <v>-158.36</v>
      </c>
      <c r="F91" s="35">
        <v>-235.4</v>
      </c>
      <c r="G91" s="35">
        <v>0</v>
      </c>
      <c r="H91" s="35">
        <v>-8.56</v>
      </c>
      <c r="I91" s="35">
        <v>0</v>
      </c>
      <c r="J91" s="35">
        <v>0</v>
      </c>
      <c r="K91" s="35">
        <f t="shared" si="18"/>
        <v>-945.88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-3480.86</v>
      </c>
      <c r="F92" s="19">
        <v>0</v>
      </c>
      <c r="G92" s="19">
        <v>0</v>
      </c>
      <c r="H92" s="19">
        <v>0</v>
      </c>
      <c r="I92" s="48">
        <v>-1560.17</v>
      </c>
      <c r="J92" s="48">
        <v>-5663.16</v>
      </c>
      <c r="K92" s="48">
        <f t="shared" si="18"/>
        <v>-10704.19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429476.42</v>
      </c>
      <c r="C97" s="24">
        <f t="shared" si="21"/>
        <v>630021.7199999999</v>
      </c>
      <c r="D97" s="24">
        <f t="shared" si="21"/>
        <v>816124.67</v>
      </c>
      <c r="E97" s="24">
        <f t="shared" si="21"/>
        <v>359303.62</v>
      </c>
      <c r="F97" s="24">
        <f t="shared" si="21"/>
        <v>600192.28</v>
      </c>
      <c r="G97" s="24">
        <f t="shared" si="21"/>
        <v>844371.3200000001</v>
      </c>
      <c r="H97" s="24">
        <f t="shared" si="21"/>
        <v>358887.89</v>
      </c>
      <c r="I97" s="24">
        <f>+I98+I99</f>
        <v>108628.07</v>
      </c>
      <c r="J97" s="24">
        <f>+J98+J99</f>
        <v>271300.79</v>
      </c>
      <c r="K97" s="48">
        <f>SUM(B97:J97)</f>
        <v>4418306.78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412041.87</v>
      </c>
      <c r="C98" s="24">
        <f t="shared" si="22"/>
        <v>607885.2699999999</v>
      </c>
      <c r="D98" s="24">
        <f t="shared" si="22"/>
        <v>790784.1000000001</v>
      </c>
      <c r="E98" s="24">
        <f t="shared" si="22"/>
        <v>338372.62</v>
      </c>
      <c r="F98" s="24">
        <f t="shared" si="22"/>
        <v>587452.6900000001</v>
      </c>
      <c r="G98" s="24">
        <f t="shared" si="22"/>
        <v>816600.89</v>
      </c>
      <c r="H98" s="24">
        <f t="shared" si="22"/>
        <v>340268.93</v>
      </c>
      <c r="I98" s="24">
        <f t="shared" si="22"/>
        <v>108628.07</v>
      </c>
      <c r="J98" s="24">
        <f t="shared" si="22"/>
        <v>258329.86999999997</v>
      </c>
      <c r="K98" s="48">
        <f>SUM(B98:J98)</f>
        <v>4260364.31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17434.55</v>
      </c>
      <c r="C99" s="24">
        <f t="shared" si="23"/>
        <v>22136.45</v>
      </c>
      <c r="D99" s="24">
        <f t="shared" si="23"/>
        <v>25340.57</v>
      </c>
      <c r="E99" s="24">
        <f t="shared" si="23"/>
        <v>20931</v>
      </c>
      <c r="F99" s="24">
        <f t="shared" si="23"/>
        <v>12739.59</v>
      </c>
      <c r="G99" s="24">
        <f t="shared" si="23"/>
        <v>27770.43</v>
      </c>
      <c r="H99" s="24">
        <f t="shared" si="23"/>
        <v>18618.96</v>
      </c>
      <c r="I99" s="19">
        <f t="shared" si="23"/>
        <v>0</v>
      </c>
      <c r="J99" s="24">
        <f t="shared" si="23"/>
        <v>12970.92</v>
      </c>
      <c r="K99" s="48">
        <f>SUM(B99:J99)</f>
        <v>157942.47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35">
        <v>-9132.39</v>
      </c>
      <c r="G100" s="19">
        <v>0</v>
      </c>
      <c r="H100" s="19">
        <v>0</v>
      </c>
      <c r="I100" s="19">
        <v>0</v>
      </c>
      <c r="J100" s="19">
        <v>0</v>
      </c>
      <c r="K100" s="48">
        <f>SUM(B100:J100)</f>
        <v>-9132.39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4418306.79</v>
      </c>
      <c r="L105" s="54"/>
    </row>
    <row r="106" spans="1:11" ht="18.75" customHeight="1">
      <c r="A106" s="26" t="s">
        <v>74</v>
      </c>
      <c r="B106" s="27">
        <v>54440.18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54440.18</v>
      </c>
    </row>
    <row r="107" spans="1:11" ht="18.75" customHeight="1">
      <c r="A107" s="26" t="s">
        <v>75</v>
      </c>
      <c r="B107" s="27">
        <v>375036.24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375036.24</v>
      </c>
    </row>
    <row r="108" spans="1:11" ht="18.75" customHeight="1">
      <c r="A108" s="26" t="s">
        <v>76</v>
      </c>
      <c r="B108" s="40">
        <v>0</v>
      </c>
      <c r="C108" s="27">
        <f>+C97</f>
        <v>630021.7199999999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630021.7199999999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816124.67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816124.67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359303.62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359303.62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114630.08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114630.08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213420.86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213420.86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272141.34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272141.34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247637.41</v>
      </c>
      <c r="H114" s="40">
        <v>0</v>
      </c>
      <c r="I114" s="40">
        <v>0</v>
      </c>
      <c r="J114" s="40">
        <v>0</v>
      </c>
      <c r="K114" s="41">
        <f t="shared" si="24"/>
        <v>247637.41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24907.88</v>
      </c>
      <c r="H115" s="40">
        <v>0</v>
      </c>
      <c r="I115" s="40">
        <v>0</v>
      </c>
      <c r="J115" s="40">
        <v>0</v>
      </c>
      <c r="K115" s="41">
        <f t="shared" si="24"/>
        <v>24907.88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138655.79</v>
      </c>
      <c r="H116" s="40">
        <v>0</v>
      </c>
      <c r="I116" s="40">
        <v>0</v>
      </c>
      <c r="J116" s="40">
        <v>0</v>
      </c>
      <c r="K116" s="41">
        <f t="shared" si="24"/>
        <v>138655.79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119506.93</v>
      </c>
      <c r="H117" s="40">
        <v>0</v>
      </c>
      <c r="I117" s="40">
        <v>0</v>
      </c>
      <c r="J117" s="40">
        <v>0</v>
      </c>
      <c r="K117" s="41">
        <f t="shared" si="24"/>
        <v>119506.93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313663.32</v>
      </c>
      <c r="H118" s="40">
        <v>0</v>
      </c>
      <c r="I118" s="40">
        <v>0</v>
      </c>
      <c r="J118" s="40">
        <v>0</v>
      </c>
      <c r="K118" s="41">
        <f t="shared" si="24"/>
        <v>313663.32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129416.97</v>
      </c>
      <c r="I119" s="40">
        <v>0</v>
      </c>
      <c r="J119" s="40">
        <v>0</v>
      </c>
      <c r="K119" s="41">
        <f t="shared" si="24"/>
        <v>129416.97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229470.92</v>
      </c>
      <c r="I120" s="40">
        <v>0</v>
      </c>
      <c r="J120" s="40">
        <v>0</v>
      </c>
      <c r="K120" s="41">
        <f t="shared" si="24"/>
        <v>229470.92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108628.07</v>
      </c>
      <c r="J121" s="40">
        <v>0</v>
      </c>
      <c r="K121" s="41">
        <f t="shared" si="24"/>
        <v>108628.07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271300.79</v>
      </c>
      <c r="K122" s="44">
        <f t="shared" si="24"/>
        <v>271300.79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2015-07-02T19:00:50Z</dcterms:modified>
  <cp:category/>
  <cp:version/>
  <cp:contentType/>
  <cp:contentStatus/>
</cp:coreProperties>
</file>