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<sst xmlns="http://schemas.openxmlformats.org/spreadsheetml/2006/main" count="110" uniqueCount="108">
  <si>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</si>
  <si>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</si>
  <si>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</si>
  <si>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</si>
  <si>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</si>
  <si>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</si>
  <si>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</si>
  <si>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</si>
  <si>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</si>
  <si>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</si>
  <si>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</si>
  <si>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</si>
  <si>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</si>
  <si>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</si>
  <si>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</si>
  <si>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</si>
  <si>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</si>
  <si>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</si>
  <si>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</si>
  <si>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</si>
  <si>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</si>
  <si>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</si>
  <si>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</si>
  <si>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</si>
  <si>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</si>
  <si>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</si>
  <si>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</si>
  <si>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</si>
  <si>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</si>
  <si>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</si>
  <si>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</si>
  <si>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</si>
  <si>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</si>
  <si>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</si>
  <si>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</si>
  <si>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</si>
  <si>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</si>
  <si>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</si>
  <si>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</si>
  <si>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</si>
  <si>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</si>
  <si>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</si>
  <si>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</si>
  <si>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</si>
  <si>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</si>
  <si>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</si>
  <si>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</si>
  <si>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</si>
  <si>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</si>
  <si>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</si>
  <si>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</si>
  <si>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</si>
  <si>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</si>
  <si>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</si>
  <si>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</si>
  <si>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</si>
  <si>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</si>
  <si>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</si>
  <si>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</si>
  <si>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</si>
  <si>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</si>
  <si>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</si>
  <si>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</si>
  <si>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</si>
  <si>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</si>
  <si>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</si>
  <si>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</si>
  <si>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</si>
  <si>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</si>
  <si>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</si>
  <si>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</si>
  <si>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</si>
  <si>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</si>
  <si>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</si>
  <si>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</si>
  <si>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</si>
  <si>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</si>
  <si>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</si>
  <si>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</si>
  <si>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</si>
  <si>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</si>
  <si>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</si>
  <si>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</si>
  <si>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</si>
  <si>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</si>
  <si>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</si>
  <si>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</si>
  <si>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</si>
  <si>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</si>
  <si>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</si>
  <si>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</si>
  <si>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</si>
  <si>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</si>
  <si>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</si>
  <si>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</si>
  <si>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</si>
  <si>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</si>
  <si>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</si>
  <si>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</si>
  <si>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</si>
  <si>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</si>
  <si>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</si>
  <si>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</si>
  <si>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</si>
  <si>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</si>
  <si>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</si>
  <si>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</si>
  <si>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28/06/15 - VENCIMENTO 03/07/15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</si>
</sst>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215660</v>
      </c>
      <c r="C7" s="10">
        <f>C8+C20+C24</f>
        <v>122317</v>
      </c>
      <c r="D7" s="10">
        <f>D8+D20+D24</f>
        <v>162733</v>
      </c>
      <c r="E7" s="10">
        <f>E8+E20+E24</f>
        <v>30395</v>
      </c>
      <c r="F7" s="10">
        <f aca="true" t="shared" si="0" ref="F7:M7">F8+F20+F24</f>
        <v>122562</v>
      </c>
      <c r="G7" s="10">
        <f t="shared" si="0"/>
        <v>197355</v>
      </c>
      <c r="H7" s="10">
        <f t="shared" si="0"/>
        <v>175845</v>
      </c>
      <c r="I7" s="10">
        <f t="shared" si="0"/>
        <v>191809</v>
      </c>
      <c r="J7" s="10">
        <f t="shared" si="0"/>
        <v>136953</v>
      </c>
      <c r="K7" s="10">
        <f t="shared" si="0"/>
        <v>188734</v>
      </c>
      <c r="L7" s="10">
        <f t="shared" si="0"/>
        <v>64264</v>
      </c>
      <c r="M7" s="10">
        <f t="shared" si="0"/>
        <v>28812</v>
      </c>
      <c r="N7" s="10">
        <f>+N8+N20+N24</f>
        <v>1637439</v>
      </c>
      <c r="O7"/>
      <c r="P7" s="39"/>
    </row>
    <row r="8" spans="1:15" ht="18.75" customHeight="1">
      <c r="A8" s="11" t="s">
        <v>27</v>
      </c>
      <c r="B8" s="12">
        <f>+B9+B12+B16</f>
        <v>123919</v>
      </c>
      <c r="C8" s="12">
        <f>+C9+C12+C16</f>
        <v>74616</v>
      </c>
      <c r="D8" s="12">
        <f>+D9+D12+D16</f>
        <v>98034</v>
      </c>
      <c r="E8" s="12">
        <f>+E9+E12+E16</f>
        <v>18041</v>
      </c>
      <c r="F8" s="12">
        <f aca="true" t="shared" si="1" ref="F8:M8">+F9+F12+F16</f>
        <v>72870</v>
      </c>
      <c r="G8" s="12">
        <f t="shared" si="1"/>
        <v>121012</v>
      </c>
      <c r="H8" s="12">
        <f t="shared" si="1"/>
        <v>106525</v>
      </c>
      <c r="I8" s="12">
        <f t="shared" si="1"/>
        <v>111000</v>
      </c>
      <c r="J8" s="12">
        <f t="shared" si="1"/>
        <v>82432</v>
      </c>
      <c r="K8" s="12">
        <f t="shared" si="1"/>
        <v>107276</v>
      </c>
      <c r="L8" s="12">
        <f t="shared" si="1"/>
        <v>39163</v>
      </c>
      <c r="M8" s="12">
        <f t="shared" si="1"/>
        <v>18629</v>
      </c>
      <c r="N8" s="12">
        <f>SUM(B8:M8)</f>
        <v>973517</v>
      </c>
      <c r="O8"/>
    </row>
    <row r="9" spans="1:15" ht="18.75" customHeight="1">
      <c r="A9" s="13" t="s">
        <v>4</v>
      </c>
      <c r="B9" s="14">
        <v>17579</v>
      </c>
      <c r="C9" s="14">
        <v>13768</v>
      </c>
      <c r="D9" s="14">
        <v>12451</v>
      </c>
      <c r="E9" s="14">
        <v>2203</v>
      </c>
      <c r="F9" s="14">
        <v>9150</v>
      </c>
      <c r="G9" s="14">
        <v>17199</v>
      </c>
      <c r="H9" s="14">
        <v>19885</v>
      </c>
      <c r="I9" s="14">
        <v>11708</v>
      </c>
      <c r="J9" s="14">
        <v>13544</v>
      </c>
      <c r="K9" s="14">
        <v>12789</v>
      </c>
      <c r="L9" s="14">
        <v>6288</v>
      </c>
      <c r="M9" s="14">
        <v>2886</v>
      </c>
      <c r="N9" s="12">
        <f aca="true" t="shared" si="2" ref="N9:N19">SUM(B9:M9)</f>
        <v>139450</v>
      </c>
      <c r="O9"/>
    </row>
    <row r="10" spans="1:15" ht="18.75" customHeight="1">
      <c r="A10" s="15" t="s">
        <v>5</v>
      </c>
      <c r="B10" s="14">
        <f>+B9-B11</f>
        <v>17579</v>
      </c>
      <c r="C10" s="14">
        <f>+C9-C11</f>
        <v>13768</v>
      </c>
      <c r="D10" s="14">
        <f>+D9-D11</f>
        <v>12451</v>
      </c>
      <c r="E10" s="14">
        <f>+E9-E11</f>
        <v>2203</v>
      </c>
      <c r="F10" s="14">
        <f aca="true" t="shared" si="3" ref="F10:M10">+F9-F11</f>
        <v>9150</v>
      </c>
      <c r="G10" s="14">
        <f t="shared" si="3"/>
        <v>17199</v>
      </c>
      <c r="H10" s="14">
        <f t="shared" si="3"/>
        <v>19885</v>
      </c>
      <c r="I10" s="14">
        <f t="shared" si="3"/>
        <v>11708</v>
      </c>
      <c r="J10" s="14">
        <f t="shared" si="3"/>
        <v>13544</v>
      </c>
      <c r="K10" s="14">
        <f t="shared" si="3"/>
        <v>12789</v>
      </c>
      <c r="L10" s="14">
        <f t="shared" si="3"/>
        <v>6288</v>
      </c>
      <c r="M10" s="14">
        <f t="shared" si="3"/>
        <v>2886</v>
      </c>
      <c r="N10" s="12">
        <f t="shared" si="2"/>
        <v>139450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82218</v>
      </c>
      <c r="C12" s="14">
        <f>C13+C14+C15</f>
        <v>47935</v>
      </c>
      <c r="D12" s="14">
        <f>D13+D14+D15</f>
        <v>71328</v>
      </c>
      <c r="E12" s="14">
        <f>E13+E14+E15</f>
        <v>12836</v>
      </c>
      <c r="F12" s="14">
        <f aca="true" t="shared" si="4" ref="F12:M12">F13+F14+F15</f>
        <v>51677</v>
      </c>
      <c r="G12" s="14">
        <f t="shared" si="4"/>
        <v>84766</v>
      </c>
      <c r="H12" s="14">
        <f t="shared" si="4"/>
        <v>71413</v>
      </c>
      <c r="I12" s="14">
        <f t="shared" si="4"/>
        <v>80887</v>
      </c>
      <c r="J12" s="14">
        <f t="shared" si="4"/>
        <v>55934</v>
      </c>
      <c r="K12" s="14">
        <f t="shared" si="4"/>
        <v>76919</v>
      </c>
      <c r="L12" s="14">
        <f t="shared" si="4"/>
        <v>27696</v>
      </c>
      <c r="M12" s="14">
        <f t="shared" si="4"/>
        <v>13567</v>
      </c>
      <c r="N12" s="12">
        <f t="shared" si="2"/>
        <v>677176</v>
      </c>
      <c r="O12"/>
    </row>
    <row r="13" spans="1:15" ht="18.75" customHeight="1">
      <c r="A13" s="15" t="s">
        <v>7</v>
      </c>
      <c r="B13" s="14">
        <v>41964</v>
      </c>
      <c r="C13" s="14">
        <v>25705</v>
      </c>
      <c r="D13" s="14">
        <v>35688</v>
      </c>
      <c r="E13" s="14">
        <v>6399</v>
      </c>
      <c r="F13" s="14">
        <v>27080</v>
      </c>
      <c r="G13" s="14">
        <v>44549</v>
      </c>
      <c r="H13" s="14">
        <v>38732</v>
      </c>
      <c r="I13" s="14">
        <v>42197</v>
      </c>
      <c r="J13" s="14">
        <v>27545</v>
      </c>
      <c r="K13" s="14">
        <v>37437</v>
      </c>
      <c r="L13" s="14">
        <v>13088</v>
      </c>
      <c r="M13" s="14">
        <v>6325</v>
      </c>
      <c r="N13" s="12">
        <f t="shared" si="2"/>
        <v>346709</v>
      </c>
      <c r="O13"/>
    </row>
    <row r="14" spans="1:15" ht="18.75" customHeight="1">
      <c r="A14" s="15" t="s">
        <v>8</v>
      </c>
      <c r="B14" s="14">
        <v>37776</v>
      </c>
      <c r="C14" s="14">
        <v>20143</v>
      </c>
      <c r="D14" s="14">
        <v>33425</v>
      </c>
      <c r="E14" s="14">
        <v>5838</v>
      </c>
      <c r="F14" s="14">
        <v>22456</v>
      </c>
      <c r="G14" s="14">
        <v>36339</v>
      </c>
      <c r="H14" s="14">
        <v>30057</v>
      </c>
      <c r="I14" s="14">
        <v>36607</v>
      </c>
      <c r="J14" s="14">
        <v>26476</v>
      </c>
      <c r="K14" s="14">
        <v>37452</v>
      </c>
      <c r="L14" s="14">
        <v>13741</v>
      </c>
      <c r="M14" s="14">
        <v>6917</v>
      </c>
      <c r="N14" s="12">
        <f t="shared" si="2"/>
        <v>307227</v>
      </c>
      <c r="O14"/>
    </row>
    <row r="15" spans="1:15" ht="18.75" customHeight="1">
      <c r="A15" s="15" t="s">
        <v>9</v>
      </c>
      <c r="B15" s="14">
        <v>2478</v>
      </c>
      <c r="C15" s="14">
        <v>2087</v>
      </c>
      <c r="D15" s="14">
        <v>2215</v>
      </c>
      <c r="E15" s="14">
        <v>599</v>
      </c>
      <c r="F15" s="14">
        <v>2141</v>
      </c>
      <c r="G15" s="14">
        <v>3878</v>
      </c>
      <c r="H15" s="14">
        <v>2624</v>
      </c>
      <c r="I15" s="14">
        <v>2083</v>
      </c>
      <c r="J15" s="14">
        <v>1913</v>
      </c>
      <c r="K15" s="14">
        <v>2030</v>
      </c>
      <c r="L15" s="14">
        <v>867</v>
      </c>
      <c r="M15" s="14">
        <v>325</v>
      </c>
      <c r="N15" s="12">
        <f t="shared" si="2"/>
        <v>23240</v>
      </c>
      <c r="O15"/>
    </row>
    <row r="16" spans="1:14" ht="18.75" customHeight="1">
      <c r="A16" s="16" t="s">
        <v>26</v>
      </c>
      <c r="B16" s="14">
        <f>B17+B18+B19</f>
        <v>24122</v>
      </c>
      <c r="C16" s="14">
        <f>C17+C18+C19</f>
        <v>12913</v>
      </c>
      <c r="D16" s="14">
        <f>D17+D18+D19</f>
        <v>14255</v>
      </c>
      <c r="E16" s="14">
        <f>E17+E18+E19</f>
        <v>3002</v>
      </c>
      <c r="F16" s="14">
        <f aca="true" t="shared" si="5" ref="F16:M16">F17+F18+F19</f>
        <v>12043</v>
      </c>
      <c r="G16" s="14">
        <f t="shared" si="5"/>
        <v>19047</v>
      </c>
      <c r="H16" s="14">
        <f t="shared" si="5"/>
        <v>15227</v>
      </c>
      <c r="I16" s="14">
        <f t="shared" si="5"/>
        <v>18405</v>
      </c>
      <c r="J16" s="14">
        <f t="shared" si="5"/>
        <v>12954</v>
      </c>
      <c r="K16" s="14">
        <f t="shared" si="5"/>
        <v>17568</v>
      </c>
      <c r="L16" s="14">
        <f t="shared" si="5"/>
        <v>5179</v>
      </c>
      <c r="M16" s="14">
        <f t="shared" si="5"/>
        <v>2176</v>
      </c>
      <c r="N16" s="12">
        <f t="shared" si="2"/>
        <v>156891</v>
      </c>
    </row>
    <row r="17" spans="1:15" ht="18.75" customHeight="1">
      <c r="A17" s="15" t="s">
        <v>23</v>
      </c>
      <c r="B17" s="14">
        <v>4033</v>
      </c>
      <c r="C17" s="14">
        <v>2331</v>
      </c>
      <c r="D17" s="14">
        <v>2708</v>
      </c>
      <c r="E17" s="14">
        <v>579</v>
      </c>
      <c r="F17" s="14">
        <v>2468</v>
      </c>
      <c r="G17" s="14">
        <v>4054</v>
      </c>
      <c r="H17" s="14">
        <v>3371</v>
      </c>
      <c r="I17" s="14">
        <v>3816</v>
      </c>
      <c r="J17" s="14">
        <v>2646</v>
      </c>
      <c r="K17" s="14">
        <v>3718</v>
      </c>
      <c r="L17" s="14">
        <v>1013</v>
      </c>
      <c r="M17" s="14">
        <v>443</v>
      </c>
      <c r="N17" s="12">
        <f t="shared" si="2"/>
        <v>31180</v>
      </c>
      <c r="O17"/>
    </row>
    <row r="18" spans="1:15" ht="18.75" customHeight="1">
      <c r="A18" s="15" t="s">
        <v>24</v>
      </c>
      <c r="B18" s="14">
        <v>967</v>
      </c>
      <c r="C18" s="14">
        <v>436</v>
      </c>
      <c r="D18" s="14">
        <v>660</v>
      </c>
      <c r="E18" s="14">
        <v>131</v>
      </c>
      <c r="F18" s="14">
        <v>570</v>
      </c>
      <c r="G18" s="14">
        <v>821</v>
      </c>
      <c r="H18" s="14">
        <v>712</v>
      </c>
      <c r="I18" s="14">
        <v>775</v>
      </c>
      <c r="J18" s="14">
        <v>699</v>
      </c>
      <c r="K18" s="14">
        <v>1290</v>
      </c>
      <c r="L18" s="14">
        <v>313</v>
      </c>
      <c r="M18" s="14">
        <v>129</v>
      </c>
      <c r="N18" s="12">
        <f t="shared" si="2"/>
        <v>7503</v>
      </c>
      <c r="O18"/>
    </row>
    <row r="19" spans="1:15" ht="18.75" customHeight="1">
      <c r="A19" s="15" t="s">
        <v>25</v>
      </c>
      <c r="B19" s="14">
        <v>19122</v>
      </c>
      <c r="C19" s="14">
        <v>10146</v>
      </c>
      <c r="D19" s="14">
        <v>10887</v>
      </c>
      <c r="E19" s="14">
        <v>2292</v>
      </c>
      <c r="F19" s="14">
        <v>9005</v>
      </c>
      <c r="G19" s="14">
        <v>14172</v>
      </c>
      <c r="H19" s="14">
        <v>11144</v>
      </c>
      <c r="I19" s="14">
        <v>13814</v>
      </c>
      <c r="J19" s="14">
        <v>9609</v>
      </c>
      <c r="K19" s="14">
        <v>12560</v>
      </c>
      <c r="L19" s="14">
        <v>3853</v>
      </c>
      <c r="M19" s="14">
        <v>1604</v>
      </c>
      <c r="N19" s="12">
        <f t="shared" si="2"/>
        <v>118208</v>
      </c>
      <c r="O19"/>
    </row>
    <row r="20" spans="1:15" ht="18.75" customHeight="1">
      <c r="A20" s="17" t="s">
        <v>10</v>
      </c>
      <c r="B20" s="18">
        <f>B21+B22+B23</f>
        <v>60682</v>
      </c>
      <c r="C20" s="18">
        <f>C21+C22+C23</f>
        <v>27911</v>
      </c>
      <c r="D20" s="18">
        <f>D21+D22+D23</f>
        <v>40723</v>
      </c>
      <c r="E20" s="18">
        <f>E21+E22+E23</f>
        <v>6948</v>
      </c>
      <c r="F20" s="18">
        <f aca="true" t="shared" si="6" ref="F20:M20">F21+F22+F23</f>
        <v>28015</v>
      </c>
      <c r="G20" s="18">
        <f t="shared" si="6"/>
        <v>42553</v>
      </c>
      <c r="H20" s="18">
        <f t="shared" si="6"/>
        <v>40261</v>
      </c>
      <c r="I20" s="18">
        <f t="shared" si="6"/>
        <v>56537</v>
      </c>
      <c r="J20" s="18">
        <f t="shared" si="6"/>
        <v>34023</v>
      </c>
      <c r="K20" s="18">
        <f t="shared" si="6"/>
        <v>61378</v>
      </c>
      <c r="L20" s="18">
        <f t="shared" si="6"/>
        <v>18505</v>
      </c>
      <c r="M20" s="18">
        <f t="shared" si="6"/>
        <v>8261</v>
      </c>
      <c r="N20" s="12">
        <f aca="true" t="shared" si="7" ref="N20:N26">SUM(B20:M20)</f>
        <v>425797</v>
      </c>
      <c r="O20"/>
    </row>
    <row r="21" spans="1:15" ht="18.75" customHeight="1">
      <c r="A21" s="13" t="s">
        <v>11</v>
      </c>
      <c r="B21" s="14">
        <v>35409</v>
      </c>
      <c r="C21" s="14">
        <v>18050</v>
      </c>
      <c r="D21" s="14">
        <v>23920</v>
      </c>
      <c r="E21" s="14">
        <v>4136</v>
      </c>
      <c r="F21" s="14">
        <v>16349</v>
      </c>
      <c r="G21" s="14">
        <v>25362</v>
      </c>
      <c r="H21" s="14">
        <v>24746</v>
      </c>
      <c r="I21" s="14">
        <v>33454</v>
      </c>
      <c r="J21" s="14">
        <v>20675</v>
      </c>
      <c r="K21" s="14">
        <v>34211</v>
      </c>
      <c r="L21" s="14">
        <v>10511</v>
      </c>
      <c r="M21" s="14">
        <v>4716</v>
      </c>
      <c r="N21" s="12">
        <f t="shared" si="7"/>
        <v>251539</v>
      </c>
      <c r="O21"/>
    </row>
    <row r="22" spans="1:15" ht="18.75" customHeight="1">
      <c r="A22" s="13" t="s">
        <v>12</v>
      </c>
      <c r="B22" s="14">
        <v>23938</v>
      </c>
      <c r="C22" s="14">
        <v>9076</v>
      </c>
      <c r="D22" s="14">
        <v>15767</v>
      </c>
      <c r="E22" s="14">
        <v>2584</v>
      </c>
      <c r="F22" s="14">
        <v>10746</v>
      </c>
      <c r="G22" s="14">
        <v>15754</v>
      </c>
      <c r="H22" s="14">
        <v>14466</v>
      </c>
      <c r="I22" s="14">
        <v>21995</v>
      </c>
      <c r="J22" s="14">
        <v>12573</v>
      </c>
      <c r="K22" s="14">
        <v>25984</v>
      </c>
      <c r="L22" s="14">
        <v>7626</v>
      </c>
      <c r="M22" s="14">
        <v>3390</v>
      </c>
      <c r="N22" s="12">
        <f t="shared" si="7"/>
        <v>163899</v>
      </c>
      <c r="O22"/>
    </row>
    <row r="23" spans="1:15" ht="18.75" customHeight="1">
      <c r="A23" s="13" t="s">
        <v>13</v>
      </c>
      <c r="B23" s="14">
        <v>1335</v>
      </c>
      <c r="C23" s="14">
        <v>785</v>
      </c>
      <c r="D23" s="14">
        <v>1036</v>
      </c>
      <c r="E23" s="14">
        <v>228</v>
      </c>
      <c r="F23" s="14">
        <v>920</v>
      </c>
      <c r="G23" s="14">
        <v>1437</v>
      </c>
      <c r="H23" s="14">
        <v>1049</v>
      </c>
      <c r="I23" s="14">
        <v>1088</v>
      </c>
      <c r="J23" s="14">
        <v>775</v>
      </c>
      <c r="K23" s="14">
        <v>1183</v>
      </c>
      <c r="L23" s="14">
        <v>368</v>
      </c>
      <c r="M23" s="14">
        <v>155</v>
      </c>
      <c r="N23" s="12">
        <f t="shared" si="7"/>
        <v>10359</v>
      </c>
      <c r="O23"/>
    </row>
    <row r="24" spans="1:15" ht="18.75" customHeight="1">
      <c r="A24" s="17" t="s">
        <v>14</v>
      </c>
      <c r="B24" s="14">
        <f>B25+B26</f>
        <v>31059</v>
      </c>
      <c r="C24" s="14">
        <f>C25+C26</f>
        <v>19790</v>
      </c>
      <c r="D24" s="14">
        <f>D25+D26</f>
        <v>23976</v>
      </c>
      <c r="E24" s="14">
        <f>E25+E26</f>
        <v>5406</v>
      </c>
      <c r="F24" s="14">
        <f aca="true" t="shared" si="8" ref="F24:M24">F25+F26</f>
        <v>21677</v>
      </c>
      <c r="G24" s="14">
        <f t="shared" si="8"/>
        <v>33790</v>
      </c>
      <c r="H24" s="14">
        <f t="shared" si="8"/>
        <v>29059</v>
      </c>
      <c r="I24" s="14">
        <f t="shared" si="8"/>
        <v>24272</v>
      </c>
      <c r="J24" s="14">
        <f t="shared" si="8"/>
        <v>20498</v>
      </c>
      <c r="K24" s="14">
        <f t="shared" si="8"/>
        <v>20080</v>
      </c>
      <c r="L24" s="14">
        <f t="shared" si="8"/>
        <v>6596</v>
      </c>
      <c r="M24" s="14">
        <f t="shared" si="8"/>
        <v>1922</v>
      </c>
      <c r="N24" s="12">
        <f t="shared" si="7"/>
        <v>238125</v>
      </c>
      <c r="O24"/>
    </row>
    <row r="25" spans="1:15" ht="18.75" customHeight="1">
      <c r="A25" s="13" t="s">
        <v>15</v>
      </c>
      <c r="B25" s="14">
        <v>19878</v>
      </c>
      <c r="C25" s="14">
        <v>12666</v>
      </c>
      <c r="D25" s="14">
        <v>15345</v>
      </c>
      <c r="E25" s="14">
        <v>3460</v>
      </c>
      <c r="F25" s="14">
        <v>13873</v>
      </c>
      <c r="G25" s="14">
        <v>21626</v>
      </c>
      <c r="H25" s="14">
        <v>18598</v>
      </c>
      <c r="I25" s="14">
        <v>15534</v>
      </c>
      <c r="J25" s="14">
        <v>13119</v>
      </c>
      <c r="K25" s="14">
        <v>12851</v>
      </c>
      <c r="L25" s="14">
        <v>4221</v>
      </c>
      <c r="M25" s="14">
        <v>1230</v>
      </c>
      <c r="N25" s="12">
        <f t="shared" si="7"/>
        <v>152401</v>
      </c>
      <c r="O25"/>
    </row>
    <row r="26" spans="1:15" ht="18.75" customHeight="1">
      <c r="A26" s="13" t="s">
        <v>16</v>
      </c>
      <c r="B26" s="14">
        <v>11181</v>
      </c>
      <c r="C26" s="14">
        <v>7124</v>
      </c>
      <c r="D26" s="14">
        <v>8631</v>
      </c>
      <c r="E26" s="14">
        <v>1946</v>
      </c>
      <c r="F26" s="14">
        <v>7804</v>
      </c>
      <c r="G26" s="14">
        <v>12164</v>
      </c>
      <c r="H26" s="14">
        <v>10461</v>
      </c>
      <c r="I26" s="14">
        <v>8738</v>
      </c>
      <c r="J26" s="14">
        <v>7379</v>
      </c>
      <c r="K26" s="14">
        <v>7229</v>
      </c>
      <c r="L26" s="14">
        <v>2375</v>
      </c>
      <c r="M26" s="14">
        <v>692</v>
      </c>
      <c r="N26" s="12">
        <f t="shared" si="7"/>
        <v>85724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0.9945813043679865</v>
      </c>
      <c r="C32" s="23">
        <f aca="true" t="shared" si="9" ref="C32:M32">(((+C$8+C$20)*C$29)+(C$24*C$30))/C$7</f>
        <v>0.9908587113810836</v>
      </c>
      <c r="D32" s="23">
        <f t="shared" si="9"/>
        <v>1</v>
      </c>
      <c r="E32" s="23">
        <f t="shared" si="9"/>
        <v>0.9890795064977792</v>
      </c>
      <c r="F32" s="23">
        <f t="shared" si="9"/>
        <v>1</v>
      </c>
      <c r="G32" s="23">
        <f t="shared" si="9"/>
        <v>1</v>
      </c>
      <c r="H32" s="23">
        <f t="shared" si="9"/>
        <v>0.9950423952913078</v>
      </c>
      <c r="I32" s="23">
        <f t="shared" si="9"/>
        <v>0.9949636065043872</v>
      </c>
      <c r="J32" s="23">
        <f t="shared" si="9"/>
        <v>0.9970664330098647</v>
      </c>
      <c r="K32" s="23">
        <f t="shared" si="9"/>
        <v>0.997935973380525</v>
      </c>
      <c r="L32" s="23">
        <f t="shared" si="9"/>
        <v>0.9971055769948961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1.7543419627746915</v>
      </c>
      <c r="C35" s="26">
        <f>C32*C34</f>
        <v>1.6887205018067808</v>
      </c>
      <c r="D35" s="26">
        <f>D32*D34</f>
        <v>1.5792</v>
      </c>
      <c r="E35" s="26">
        <f>E32*E34</f>
        <v>1.9981384190268134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1.6958507542949757</v>
      </c>
      <c r="I35" s="26">
        <f t="shared" si="10"/>
        <v>1.655320952141349</v>
      </c>
      <c r="J35" s="26">
        <f t="shared" si="10"/>
        <v>1.8682033755305836</v>
      </c>
      <c r="K35" s="26">
        <f t="shared" si="10"/>
        <v>1.7878022963112106</v>
      </c>
      <c r="L35" s="26">
        <f t="shared" si="10"/>
        <v>2.12164124672974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-0.0043956691</v>
      </c>
      <c r="C36" s="26">
        <v>-0.005548779</v>
      </c>
      <c r="D36" s="26">
        <v>-0.00518616</v>
      </c>
      <c r="E36" s="26">
        <v>-0.0038127982</v>
      </c>
      <c r="F36" s="26">
        <v>-0.00394965</v>
      </c>
      <c r="G36" s="26">
        <v>-0.0035512</v>
      </c>
      <c r="H36" s="26">
        <v>-0.0037989707</v>
      </c>
      <c r="I36" s="26">
        <v>-0.0031167463</v>
      </c>
      <c r="J36" s="26">
        <v>-0.0004201441</v>
      </c>
      <c r="K36" s="26">
        <v>-0.0029472697</v>
      </c>
      <c r="L36" s="26">
        <v>-0.0059065729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423.72</v>
      </c>
      <c r="F38" s="65">
        <f t="shared" si="11"/>
        <v>1433.8000000000002</v>
      </c>
      <c r="G38" s="65">
        <f t="shared" si="11"/>
        <v>1968.8000000000002</v>
      </c>
      <c r="H38" s="65">
        <f t="shared" si="11"/>
        <v>2105.76</v>
      </c>
      <c r="I38" s="65">
        <f t="shared" si="11"/>
        <v>1498</v>
      </c>
      <c r="J38" s="65">
        <f t="shared" si="11"/>
        <v>149.8</v>
      </c>
      <c r="K38" s="65">
        <f t="shared" si="11"/>
        <v>1313.96</v>
      </c>
      <c r="L38" s="65">
        <f t="shared" si="11"/>
        <v>1091.4</v>
      </c>
      <c r="M38" s="65">
        <f t="shared" si="11"/>
        <v>710.48</v>
      </c>
      <c r="N38" s="28">
        <f>SUM(B38:M38)</f>
        <v>17830.480000000003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99</v>
      </c>
      <c r="F39" s="67">
        <v>335</v>
      </c>
      <c r="G39" s="67">
        <v>460</v>
      </c>
      <c r="H39" s="67">
        <v>492</v>
      </c>
      <c r="I39" s="67">
        <v>350</v>
      </c>
      <c r="J39" s="67">
        <v>35</v>
      </c>
      <c r="K39" s="67">
        <v>307</v>
      </c>
      <c r="L39" s="67">
        <v>255</v>
      </c>
      <c r="M39" s="67">
        <v>166</v>
      </c>
      <c r="N39" s="12">
        <f>SUM(B39:M39)</f>
        <v>4166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379875.81769388396</v>
      </c>
      <c r="C42" s="69">
        <f aca="true" t="shared" si="12" ref="C42:M42">C43+C44+C45+C46</f>
        <v>208375.75561855698</v>
      </c>
      <c r="D42" s="69">
        <f t="shared" si="12"/>
        <v>267655.16422472</v>
      </c>
      <c r="E42" s="69">
        <f t="shared" si="12"/>
        <v>61041.247245030994</v>
      </c>
      <c r="F42" s="69">
        <f t="shared" si="12"/>
        <v>226696.67079670003</v>
      </c>
      <c r="G42" s="69">
        <f t="shared" si="12"/>
        <v>289524.665924</v>
      </c>
      <c r="H42" s="69">
        <f t="shared" si="12"/>
        <v>299644.60588625853</v>
      </c>
      <c r="I42" s="69">
        <f t="shared" si="12"/>
        <v>318405.6365182233</v>
      </c>
      <c r="J42" s="69">
        <f t="shared" si="12"/>
        <v>255948.3168941127</v>
      </c>
      <c r="K42" s="69">
        <f t="shared" si="12"/>
        <v>338176.78859244025</v>
      </c>
      <c r="L42" s="69">
        <f t="shared" si="12"/>
        <v>137056.9730789944</v>
      </c>
      <c r="M42" s="69">
        <f t="shared" si="12"/>
        <v>60703.6100864</v>
      </c>
      <c r="N42" s="69">
        <f>N43+N44+N45+N46</f>
        <v>2843105.252559321</v>
      </c>
    </row>
    <row r="43" spans="1:14" ht="18.75" customHeight="1">
      <c r="A43" s="66" t="s">
        <v>94</v>
      </c>
      <c r="B43" s="63">
        <f aca="true" t="shared" si="13" ref="B43:H43">B35*B7</f>
        <v>378341.38769198995</v>
      </c>
      <c r="C43" s="63">
        <f t="shared" si="13"/>
        <v>206559.2256195</v>
      </c>
      <c r="D43" s="63">
        <f t="shared" si="13"/>
        <v>256987.95359999998</v>
      </c>
      <c r="E43" s="63">
        <f t="shared" si="13"/>
        <v>60733.417246319994</v>
      </c>
      <c r="F43" s="63">
        <f t="shared" si="13"/>
        <v>225746.94780000002</v>
      </c>
      <c r="G43" s="63">
        <f t="shared" si="13"/>
        <v>288256.713</v>
      </c>
      <c r="H43" s="63">
        <f t="shared" si="13"/>
        <v>298206.875889</v>
      </c>
      <c r="I43" s="63">
        <f>I35*I7</f>
        <v>317505.45650928</v>
      </c>
      <c r="J43" s="63">
        <f>J35*J7</f>
        <v>255856.05688904002</v>
      </c>
      <c r="K43" s="63">
        <f>K35*K7</f>
        <v>337419.078592</v>
      </c>
      <c r="L43" s="63">
        <f>L35*L7</f>
        <v>136345.15307984</v>
      </c>
      <c r="M43" s="63">
        <f>M35*M7</f>
        <v>60188.268</v>
      </c>
      <c r="N43" s="65">
        <f>SUM(B43:M43)</f>
        <v>2822146.5339169702</v>
      </c>
    </row>
    <row r="44" spans="1:14" ht="18.75" customHeight="1">
      <c r="A44" s="66" t="s">
        <v>95</v>
      </c>
      <c r="B44" s="63">
        <f aca="true" t="shared" si="14" ref="B44:M44">B36*B7</f>
        <v>-947.969998106</v>
      </c>
      <c r="C44" s="63">
        <f t="shared" si="14"/>
        <v>-678.7100009430001</v>
      </c>
      <c r="D44" s="63">
        <f t="shared" si="14"/>
        <v>-843.95937528</v>
      </c>
      <c r="E44" s="63">
        <f t="shared" si="14"/>
        <v>-115.890001289</v>
      </c>
      <c r="F44" s="63">
        <f t="shared" si="14"/>
        <v>-484.0770033</v>
      </c>
      <c r="G44" s="63">
        <f t="shared" si="14"/>
        <v>-700.847076</v>
      </c>
      <c r="H44" s="63">
        <f t="shared" si="14"/>
        <v>-668.0300027415</v>
      </c>
      <c r="I44" s="63">
        <f t="shared" si="14"/>
        <v>-597.8199910567</v>
      </c>
      <c r="J44" s="63">
        <f t="shared" si="14"/>
        <v>-57.5399949273</v>
      </c>
      <c r="K44" s="63">
        <f t="shared" si="14"/>
        <v>-556.2499995598</v>
      </c>
      <c r="L44" s="63">
        <f t="shared" si="14"/>
        <v>-379.5800008456</v>
      </c>
      <c r="M44" s="63">
        <f t="shared" si="14"/>
        <v>-195.1379136</v>
      </c>
      <c r="N44" s="28">
        <f>SUM(B44:M44)</f>
        <v>-6225.811357648899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423.72</v>
      </c>
      <c r="F45" s="63">
        <f t="shared" si="15"/>
        <v>1433.8000000000002</v>
      </c>
      <c r="G45" s="63">
        <f t="shared" si="15"/>
        <v>1968.8000000000002</v>
      </c>
      <c r="H45" s="63">
        <f t="shared" si="15"/>
        <v>2105.76</v>
      </c>
      <c r="I45" s="63">
        <f t="shared" si="15"/>
        <v>1498</v>
      </c>
      <c r="J45" s="63">
        <f t="shared" si="15"/>
        <v>149.8</v>
      </c>
      <c r="K45" s="63">
        <f t="shared" si="15"/>
        <v>1313.96</v>
      </c>
      <c r="L45" s="63">
        <f t="shared" si="15"/>
        <v>1091.4</v>
      </c>
      <c r="M45" s="63">
        <f t="shared" si="15"/>
        <v>710.48</v>
      </c>
      <c r="N45" s="65">
        <f>SUM(B45:M45)</f>
        <v>17830.480000000003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-62510.9</v>
      </c>
      <c r="C48" s="28">
        <f aca="true" t="shared" si="16" ref="C48:M48">+C49+C52+C60+C61</f>
        <v>-48307.84</v>
      </c>
      <c r="D48" s="28">
        <f t="shared" si="16"/>
        <v>-43681.22</v>
      </c>
      <c r="E48" s="28">
        <f t="shared" si="16"/>
        <v>-8014.38</v>
      </c>
      <c r="F48" s="28">
        <f t="shared" si="16"/>
        <v>-32774</v>
      </c>
      <c r="G48" s="28">
        <f t="shared" si="16"/>
        <v>-60945.5</v>
      </c>
      <c r="H48" s="28">
        <f t="shared" si="16"/>
        <v>-69871.42</v>
      </c>
      <c r="I48" s="28">
        <f t="shared" si="16"/>
        <v>-42629.32</v>
      </c>
      <c r="J48" s="28">
        <f t="shared" si="16"/>
        <v>-60578.24</v>
      </c>
      <c r="K48" s="28">
        <f t="shared" si="16"/>
        <v>-48648.22</v>
      </c>
      <c r="L48" s="28">
        <f t="shared" si="16"/>
        <v>-22273.36</v>
      </c>
      <c r="M48" s="28">
        <f t="shared" si="16"/>
        <v>-10152.36</v>
      </c>
      <c r="N48" s="28">
        <f>+N49+N52+N60+N61</f>
        <v>-510386.76</v>
      </c>
      <c r="P48" s="40"/>
    </row>
    <row r="49" spans="1:16" ht="18.75" customHeight="1">
      <c r="A49" s="17" t="s">
        <v>49</v>
      </c>
      <c r="B49" s="29">
        <f>B50+B51</f>
        <v>-61526.5</v>
      </c>
      <c r="C49" s="29">
        <f>C50+C51</f>
        <v>-48188</v>
      </c>
      <c r="D49" s="29">
        <f>D50+D51</f>
        <v>-43578.5</v>
      </c>
      <c r="E49" s="29">
        <f>E50+E51</f>
        <v>-7710.5</v>
      </c>
      <c r="F49" s="29">
        <f aca="true" t="shared" si="17" ref="F49:M49">F50+F51</f>
        <v>-32025</v>
      </c>
      <c r="G49" s="29">
        <f t="shared" si="17"/>
        <v>-60196.5</v>
      </c>
      <c r="H49" s="29">
        <f t="shared" si="17"/>
        <v>-69597.5</v>
      </c>
      <c r="I49" s="29">
        <f t="shared" si="17"/>
        <v>-40978</v>
      </c>
      <c r="J49" s="29">
        <f t="shared" si="17"/>
        <v>-47404</v>
      </c>
      <c r="K49" s="29">
        <f t="shared" si="17"/>
        <v>-44761.5</v>
      </c>
      <c r="L49" s="29">
        <f t="shared" si="17"/>
        <v>-22008</v>
      </c>
      <c r="M49" s="29">
        <f t="shared" si="17"/>
        <v>-10101</v>
      </c>
      <c r="N49" s="28">
        <f aca="true" t="shared" si="18" ref="N49:N61">SUM(B49:M49)</f>
        <v>-488075</v>
      </c>
      <c r="P49" s="40"/>
    </row>
    <row r="50" spans="1:16" ht="18.75" customHeight="1">
      <c r="A50" s="13" t="s">
        <v>50</v>
      </c>
      <c r="B50" s="20">
        <f>ROUND(-B9*$D$3,2)</f>
        <v>-61526.5</v>
      </c>
      <c r="C50" s="20">
        <f>ROUND(-C9*$D$3,2)</f>
        <v>-48188</v>
      </c>
      <c r="D50" s="20">
        <f>ROUND(-D9*$D$3,2)</f>
        <v>-43578.5</v>
      </c>
      <c r="E50" s="20">
        <f>ROUND(-E9*$D$3,2)</f>
        <v>-7710.5</v>
      </c>
      <c r="F50" s="20">
        <f aca="true" t="shared" si="19" ref="F50:M50">ROUND(-F9*$D$3,2)</f>
        <v>-32025</v>
      </c>
      <c r="G50" s="20">
        <f t="shared" si="19"/>
        <v>-60196.5</v>
      </c>
      <c r="H50" s="20">
        <f t="shared" si="19"/>
        <v>-69597.5</v>
      </c>
      <c r="I50" s="20">
        <f t="shared" si="19"/>
        <v>-40978</v>
      </c>
      <c r="J50" s="20">
        <f t="shared" si="19"/>
        <v>-47404</v>
      </c>
      <c r="K50" s="20">
        <f t="shared" si="19"/>
        <v>-44761.5</v>
      </c>
      <c r="L50" s="20">
        <f t="shared" si="19"/>
        <v>-22008</v>
      </c>
      <c r="M50" s="20">
        <f t="shared" si="19"/>
        <v>-10101</v>
      </c>
      <c r="N50" s="54">
        <f t="shared" si="18"/>
        <v>-488075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-303.88</v>
      </c>
      <c r="F52" s="29">
        <f t="shared" si="21"/>
        <v>-749</v>
      </c>
      <c r="G52" s="29">
        <f t="shared" si="21"/>
        <v>-749</v>
      </c>
      <c r="H52" s="29">
        <f t="shared" si="21"/>
        <v>-273.92</v>
      </c>
      <c r="I52" s="29">
        <f t="shared" si="21"/>
        <v>-1651.32</v>
      </c>
      <c r="J52" s="29">
        <f t="shared" si="21"/>
        <v>-13174.24</v>
      </c>
      <c r="K52" s="29">
        <f t="shared" si="21"/>
        <v>-3886.7200000000003</v>
      </c>
      <c r="L52" s="29">
        <f t="shared" si="21"/>
        <v>-265.36</v>
      </c>
      <c r="M52" s="29">
        <f t="shared" si="21"/>
        <v>-51.36</v>
      </c>
      <c r="N52" s="29">
        <f>SUM(N53:N59)</f>
        <v>-22311.760000000002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-303.88</v>
      </c>
      <c r="F59" s="27">
        <v>-749</v>
      </c>
      <c r="G59" s="27">
        <v>-749</v>
      </c>
      <c r="H59" s="27">
        <v>-273.92</v>
      </c>
      <c r="I59" s="27">
        <v>-1151.32</v>
      </c>
      <c r="J59" s="27">
        <v>-2174.24</v>
      </c>
      <c r="K59" s="27">
        <v>-1386.72</v>
      </c>
      <c r="L59" s="27">
        <v>-265.36</v>
      </c>
      <c r="M59" s="27">
        <v>-51.36</v>
      </c>
      <c r="N59" s="27">
        <f t="shared" si="18"/>
        <v>-8311.76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317364.91769388394</v>
      </c>
      <c r="C63" s="32">
        <f t="shared" si="22"/>
        <v>160067.915618557</v>
      </c>
      <c r="D63" s="32">
        <f t="shared" si="22"/>
        <v>223973.94422471998</v>
      </c>
      <c r="E63" s="32">
        <f t="shared" si="22"/>
        <v>53026.867245031</v>
      </c>
      <c r="F63" s="32">
        <f t="shared" si="22"/>
        <v>193922.67079670003</v>
      </c>
      <c r="G63" s="32">
        <f t="shared" si="22"/>
        <v>228579.16592399997</v>
      </c>
      <c r="H63" s="32">
        <f t="shared" si="22"/>
        <v>229773.18588625855</v>
      </c>
      <c r="I63" s="32">
        <f t="shared" si="22"/>
        <v>275776.3165182233</v>
      </c>
      <c r="J63" s="32">
        <f t="shared" si="22"/>
        <v>195370.07689411272</v>
      </c>
      <c r="K63" s="32">
        <f t="shared" si="22"/>
        <v>289528.5685924402</v>
      </c>
      <c r="L63" s="32">
        <f t="shared" si="22"/>
        <v>114783.6130789944</v>
      </c>
      <c r="M63" s="32">
        <f t="shared" si="22"/>
        <v>50551.250086399996</v>
      </c>
      <c r="N63" s="32">
        <f>SUM(B63:M63)</f>
        <v>2332718.492559321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317364.92</v>
      </c>
      <c r="C66" s="42">
        <f aca="true" t="shared" si="23" ref="C66:M66">SUM(C67:C80)</f>
        <v>160067.9</v>
      </c>
      <c r="D66" s="42">
        <f t="shared" si="23"/>
        <v>223973.94</v>
      </c>
      <c r="E66" s="42">
        <f t="shared" si="23"/>
        <v>53026.87</v>
      </c>
      <c r="F66" s="42">
        <f t="shared" si="23"/>
        <v>193922.67</v>
      </c>
      <c r="G66" s="42">
        <f t="shared" si="23"/>
        <v>228579.17</v>
      </c>
      <c r="H66" s="42">
        <f t="shared" si="23"/>
        <v>229773.18</v>
      </c>
      <c r="I66" s="42">
        <f t="shared" si="23"/>
        <v>275776.32</v>
      </c>
      <c r="J66" s="42">
        <f t="shared" si="23"/>
        <v>195370.08</v>
      </c>
      <c r="K66" s="42">
        <f t="shared" si="23"/>
        <v>289528.57</v>
      </c>
      <c r="L66" s="42">
        <f t="shared" si="23"/>
        <v>114783.61</v>
      </c>
      <c r="M66" s="42">
        <f t="shared" si="23"/>
        <v>50551.25</v>
      </c>
      <c r="N66" s="32">
        <f>SUM(N67:N80)</f>
        <v>2332718.48</v>
      </c>
      <c r="P66" s="40"/>
    </row>
    <row r="67" spans="1:14" ht="18.75" customHeight="1">
      <c r="A67" s="17" t="s">
        <v>100</v>
      </c>
      <c r="B67" s="42">
        <v>64016.06</v>
      </c>
      <c r="C67" s="42">
        <v>54296.13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118312.19</v>
      </c>
    </row>
    <row r="68" spans="1:14" ht="18.75" customHeight="1">
      <c r="A68" s="17" t="s">
        <v>101</v>
      </c>
      <c r="B68" s="42">
        <v>253348.86</v>
      </c>
      <c r="C68" s="42">
        <v>105771.77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359120.63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223973.94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223973.94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53026.87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53026.87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193922.67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193922.67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228579.17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228579.17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180800.6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180800.6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48972.58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48972.58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275776.32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275776.32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195370.08</v>
      </c>
      <c r="K76" s="41">
        <v>0</v>
      </c>
      <c r="L76" s="41">
        <v>0</v>
      </c>
      <c r="M76" s="41">
        <v>0</v>
      </c>
      <c r="N76" s="32">
        <f t="shared" si="24"/>
        <v>195370.08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289528.57</v>
      </c>
      <c r="L77" s="41">
        <v>0</v>
      </c>
      <c r="M77" s="70"/>
      <c r="N77" s="29">
        <f t="shared" si="24"/>
        <v>289528.57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114783.61</v>
      </c>
      <c r="M78" s="41">
        <v>0</v>
      </c>
      <c r="N78" s="32">
        <f t="shared" si="24"/>
        <v>114783.61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50551.25</v>
      </c>
      <c r="N79" s="29">
        <f t="shared" si="24"/>
        <v>50551.25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1.9722230124861704</v>
      </c>
      <c r="C84" s="52">
        <v>1.885378917531287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1.707795585769114</v>
      </c>
      <c r="C85" s="52">
        <v>1.6021193815428456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1.5791999778778736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1.9981385096232933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1.8419000179500988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1.4606000354690785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1.7147403709939406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1.6337600565605344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1.6553209703402865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1.8682033982461137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1.7878023037714457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2.1216411988049297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2.0890000694155213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2015-07-02T17:39:13Z</dcterms:modified>
  <cp:category/>
  <cp:version/>
  <cp:contentType/>
  <cp:contentStatus/>
</cp:coreProperties>
</file>