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<sst xmlns="http://schemas.openxmlformats.org/spreadsheetml/2006/main" count="134" uniqueCount="149">
  <si>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</si>
  <si>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</si>
  <si>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</si>
  <si>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</si>
  <si>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</si>
  <si>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</si>
  <si>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</si>
  <si>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</si>
  <si>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</si>
  <si>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</si>
  <si>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</si>
  <si>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</si>
  <si>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</si>
  <si>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</si>
  <si>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</si>
  <si>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</si>
  <si>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</si>
  <si>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</si>
  <si>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</si>
  <si>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</si>
  <si>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</si>
  <si>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</si>
  <si>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</si>
  <si>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</si>
  <si>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</si>
  <si>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</si>
  <si>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</si>
  <si>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</si>
  <si>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</si>
  <si>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</si>
  <si>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</si>
  <si>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</si>
  <si>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</si>
  <si>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</si>
  <si>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</si>
  <si>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</si>
  <si>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</si>
  <si>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</si>
  <si>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</si>
  <si>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</si>
  <si>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</si>
  <si>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</si>
  <si>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</si>
  <si>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</si>
  <si>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</si>
  <si>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</si>
  <si>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</si>
  <si>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</si>
  <si>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</si>
  <si>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</si>
  <si>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</si>
  <si>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</si>
  <si>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</si>
  <si>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</si>
  <si>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</si>
  <si>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</si>
  <si>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</si>
  <si>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</si>
  <si>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</si>
  <si>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</si>
  <si>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</si>
  <si>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</si>
  <si>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</si>
  <si>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</si>
  <si>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</si>
  <si>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</si>
  <si>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</si>
  <si>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</si>
  <si>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</si>
  <si>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</si>
  <si>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</si>
  <si>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</si>
  <si>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</si>
  <si>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</si>
  <si>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</si>
  <si>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</si>
  <si>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</si>
  <si>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</si>
  <si>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</si>
  <si>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</si>
  <si>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</si>
  <si>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</si>
  <si>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</si>
  <si>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</si>
  <si>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</si>
  <si>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</si>
  <si>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</si>
  <si>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</si>
  <si>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</si>
  <si>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</si>
  <si>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</si>
  <si>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</si>
  <si>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</si>
  <si>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</si>
  <si>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</si>
  <si>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</si>
  <si>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</si>
  <si>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</si>
  <si>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</si>
  <si>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</si>
  <si>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</si>
  <si>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</si>
  <si>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</si>
  <si>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</si>
  <si>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</si>
  <si>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</si>
  <si>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</si>
  <si>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</si>
  <si>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</si>
  <si>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</si>
  <si>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</si>
  <si>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</si>
  <si>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</si>
  <si>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</si>
  <si>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</si>
  <si>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</si>
  <si>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</si>
  <si>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</si>
  <si>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</si>
  <si>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</si>
  <si>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</si>
  <si>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</si>
  <si>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</si>
  <si>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</si>
  <si>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</si>
  <si>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</si>
  <si>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</si>
  <si>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</si>
  <si>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</si>
  <si>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</si>
  <si>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31/03/16 - VENCIMENTO 07/04/16</t>
  </si>
  <si>
    <t>6.2.29. Ajuste Financeiro</t>
  </si>
  <si>
    <t>6.2.30. Ajuste Financeiro Retroativo</t>
  </si>
  <si>
    <t>6.2.28. Custo Gerenciamento - Linha Turística</t>
  </si>
  <si>
    <t>OPERAÇÃO 05/04/16 - VENCIMENTO 12/04/16</t>
  </si>
  <si>
    <t>OPERAÇÃO 06/04/16 - VENCIMENTO 13/04/16</t>
  </si>
  <si>
    <t>OPERAÇÃO 07/04/16 - VENCIMENTO 14/04/16</t>
  </si>
  <si>
    <t>OPERAÇÃO 08/04/16 - VENCIMENTO 15/04/16</t>
  </si>
  <si>
    <t>OPERAÇÃO 09/04/16 - VENCIMENTO 15/04/16</t>
  </si>
  <si>
    <t>OPERAÇÃO 10/04/14 - VENCIMENTO 17/04/14</t>
  </si>
  <si>
    <t>OPERAÇÃO 10/04/16 - VENCIMENTO 15/04/16</t>
  </si>
  <si>
    <t>OPERAÇÃO 11/04/16 - VENCIMENTO 18/04/16</t>
  </si>
  <si>
    <t>OPERAÇÃO 12/04/16 - VENCIMENTO 19/04/16</t>
  </si>
  <si>
    <t>OPERAÇÃO 13/04/16 - VENCIMENTO 20/04/16</t>
  </si>
  <si>
    <t>OPERAÇÃO 15/04/16 - VENCIMENTO 25/04/16</t>
  </si>
  <si>
    <t>OPERAÇÃO 14/04/16 - VENCIMENTO 22/04/16</t>
  </si>
  <si>
    <t>OPERAÇÃO 16/04/16 - VENCIMENTO 25/04/16</t>
  </si>
  <si>
    <t>OPERAÇÃO 17/04/16 - VENCIMENTO 25/04/16</t>
  </si>
  <si>
    <t>OPERAÇÃO 18/04/16 - VENCIMENTO 26/04/16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</si>
</sst>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88">
      <selection activeCell="K97" sqref="K97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148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635155</v>
      </c>
      <c r="C7" s="9">
        <f t="shared" si="0"/>
        <v>805454</v>
      </c>
      <c r="D7" s="9">
        <f t="shared" si="0"/>
        <v>836159</v>
      </c>
      <c r="E7" s="9">
        <f t="shared" si="0"/>
        <v>560552</v>
      </c>
      <c r="F7" s="9">
        <f t="shared" si="0"/>
        <v>756584</v>
      </c>
      <c r="G7" s="9">
        <f t="shared" si="0"/>
        <v>1257115</v>
      </c>
      <c r="H7" s="9">
        <f t="shared" si="0"/>
        <v>588984</v>
      </c>
      <c r="I7" s="9">
        <f t="shared" si="0"/>
        <v>131240</v>
      </c>
      <c r="J7" s="9">
        <f t="shared" si="0"/>
        <v>330294</v>
      </c>
      <c r="K7" s="9">
        <f t="shared" si="0"/>
        <v>5901537</v>
      </c>
      <c r="L7" s="52"/>
    </row>
    <row r="8" spans="1:11" ht="17.25" customHeight="1">
      <c r="A8" s="10" t="s">
        <v>101</v>
      </c>
      <c r="B8" s="11">
        <f>B9+B12+B16</f>
        <v>389463</v>
      </c>
      <c r="C8" s="11">
        <f aca="true" t="shared" si="1" ref="C8:J8">C9+C12+C16</f>
        <v>506043</v>
      </c>
      <c r="D8" s="11">
        <f t="shared" si="1"/>
        <v>494233</v>
      </c>
      <c r="E8" s="11">
        <f t="shared" si="1"/>
        <v>346613</v>
      </c>
      <c r="F8" s="11">
        <f t="shared" si="1"/>
        <v>448679</v>
      </c>
      <c r="G8" s="11">
        <f t="shared" si="1"/>
        <v>731069</v>
      </c>
      <c r="H8" s="11">
        <f t="shared" si="1"/>
        <v>378389</v>
      </c>
      <c r="I8" s="11">
        <f t="shared" si="1"/>
        <v>74637</v>
      </c>
      <c r="J8" s="11">
        <f t="shared" si="1"/>
        <v>196874</v>
      </c>
      <c r="K8" s="11">
        <f>SUM(B8:J8)</f>
        <v>3566000</v>
      </c>
    </row>
    <row r="9" spans="1:11" ht="17.25" customHeight="1">
      <c r="A9" s="15" t="s">
        <v>17</v>
      </c>
      <c r="B9" s="13">
        <f>+B10+B11</f>
        <v>42488</v>
      </c>
      <c r="C9" s="13">
        <f aca="true" t="shared" si="2" ref="C9:J9">+C10+C11</f>
        <v>58970</v>
      </c>
      <c r="D9" s="13">
        <f t="shared" si="2"/>
        <v>48804</v>
      </c>
      <c r="E9" s="13">
        <f t="shared" si="2"/>
        <v>38751</v>
      </c>
      <c r="F9" s="13">
        <f t="shared" si="2"/>
        <v>44746</v>
      </c>
      <c r="G9" s="13">
        <f t="shared" si="2"/>
        <v>58976</v>
      </c>
      <c r="H9" s="13">
        <f t="shared" si="2"/>
        <v>54599</v>
      </c>
      <c r="I9" s="13">
        <f t="shared" si="2"/>
        <v>9746</v>
      </c>
      <c r="J9" s="13">
        <f t="shared" si="2"/>
        <v>17540</v>
      </c>
      <c r="K9" s="11">
        <f>SUM(B9:J9)</f>
        <v>374620</v>
      </c>
    </row>
    <row r="10" spans="1:11" ht="17.25" customHeight="1">
      <c r="A10" s="29" t="s">
        <v>18</v>
      </c>
      <c r="B10" s="13">
        <v>40727</v>
      </c>
      <c r="C10" s="13">
        <v>57190</v>
      </c>
      <c r="D10" s="13">
        <v>47502</v>
      </c>
      <c r="E10" s="13">
        <v>37162</v>
      </c>
      <c r="F10" s="13">
        <v>42108</v>
      </c>
      <c r="G10" s="13">
        <v>56443</v>
      </c>
      <c r="H10" s="13">
        <v>50528</v>
      </c>
      <c r="I10" s="13">
        <v>9249</v>
      </c>
      <c r="J10" s="13">
        <v>17328</v>
      </c>
      <c r="K10" s="11">
        <f>SUM(B10:J10)</f>
        <v>374620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249837</v>
      </c>
      <c r="C12" s="17">
        <f t="shared" si="3"/>
        <v>324778</v>
      </c>
      <c r="D12" s="17">
        <f t="shared" si="3"/>
        <v>323279</v>
      </c>
      <c r="E12" s="17">
        <f t="shared" si="3"/>
        <v>228305</v>
      </c>
      <c r="F12" s="17">
        <f t="shared" si="3"/>
        <v>296956</v>
      </c>
      <c r="G12" s="17">
        <f t="shared" si="3"/>
        <v>503583</v>
      </c>
      <c r="H12" s="17">
        <f t="shared" si="3"/>
        <v>246583</v>
      </c>
      <c r="I12" s="17">
        <f t="shared" si="3"/>
        <v>46085</v>
      </c>
      <c r="J12" s="17">
        <f t="shared" si="3"/>
        <v>127062</v>
      </c>
      <c r="K12" s="11">
        <f aca="true" t="shared" si="4" ref="K12:K27">SUM(B12:J12)</f>
        <v>2346468</v>
      </c>
    </row>
    <row r="13" spans="1:13" ht="17.25" customHeight="1">
      <c r="A13" s="14" t="s">
        <v>20</v>
      </c>
      <c r="B13" s="13">
        <v>113457</v>
      </c>
      <c r="C13" s="13">
        <v>157788</v>
      </c>
      <c r="D13" s="13">
        <v>159815</v>
      </c>
      <c r="E13" s="13">
        <v>110635</v>
      </c>
      <c r="F13" s="13">
        <v>142000</v>
      </c>
      <c r="G13" s="13">
        <v>231295</v>
      </c>
      <c r="H13" s="13">
        <v>107758</v>
      </c>
      <c r="I13" s="13">
        <v>24210</v>
      </c>
      <c r="J13" s="13">
        <v>63778</v>
      </c>
      <c r="K13" s="11">
        <f t="shared" si="4"/>
        <v>1198321</v>
      </c>
      <c r="L13" s="52"/>
      <c r="M13" s="53"/>
    </row>
    <row r="14" spans="1:12" ht="17.25" customHeight="1">
      <c r="A14" s="14" t="s">
        <v>21</v>
      </c>
      <c r="B14" s="13">
        <v>113411</v>
      </c>
      <c r="C14" s="13">
        <v>136781</v>
      </c>
      <c r="D14" s="13">
        <v>134688</v>
      </c>
      <c r="E14" s="13">
        <v>97098</v>
      </c>
      <c r="F14" s="13">
        <v>129609</v>
      </c>
      <c r="G14" s="13">
        <v>237464</v>
      </c>
      <c r="H14" s="13">
        <v>109904</v>
      </c>
      <c r="I14" s="13">
        <v>16971</v>
      </c>
      <c r="J14" s="13">
        <v>54222</v>
      </c>
      <c r="K14" s="11">
        <f t="shared" si="4"/>
        <v>1056248</v>
      </c>
      <c r="L14" s="52"/>
    </row>
    <row r="15" spans="1:11" ht="17.25" customHeight="1">
      <c r="A15" s="14" t="s">
        <v>22</v>
      </c>
      <c r="B15" s="13">
        <v>10968</v>
      </c>
      <c r="C15" s="13">
        <v>16184</v>
      </c>
      <c r="D15" s="13">
        <v>11965</v>
      </c>
      <c r="E15" s="13">
        <v>10198</v>
      </c>
      <c r="F15" s="13">
        <v>10679</v>
      </c>
      <c r="G15" s="13">
        <v>16484</v>
      </c>
      <c r="H15" s="13">
        <v>17177</v>
      </c>
      <c r="I15" s="13">
        <v>2875</v>
      </c>
      <c r="J15" s="13">
        <v>3892</v>
      </c>
      <c r="K15" s="11">
        <f t="shared" si="4"/>
        <v>91899</v>
      </c>
    </row>
    <row r="16" spans="1:11" ht="17.25" customHeight="1">
      <c r="A16" s="15" t="s">
        <v>97</v>
      </c>
      <c r="B16" s="13">
        <f>B17+B18+B19</f>
        <v>97138</v>
      </c>
      <c r="C16" s="13">
        <f aca="true" t="shared" si="5" ref="C16:J16">C17+C18+C19</f>
        <v>122295</v>
      </c>
      <c r="D16" s="13">
        <f t="shared" si="5"/>
        <v>122150</v>
      </c>
      <c r="E16" s="13">
        <f t="shared" si="5"/>
        <v>79557</v>
      </c>
      <c r="F16" s="13">
        <f t="shared" si="5"/>
        <v>106977</v>
      </c>
      <c r="G16" s="13">
        <f t="shared" si="5"/>
        <v>168510</v>
      </c>
      <c r="H16" s="13">
        <f t="shared" si="5"/>
        <v>77207</v>
      </c>
      <c r="I16" s="13">
        <f t="shared" si="5"/>
        <v>18806</v>
      </c>
      <c r="J16" s="13">
        <f t="shared" si="5"/>
        <v>52272</v>
      </c>
      <c r="K16" s="11">
        <f t="shared" si="4"/>
        <v>844912</v>
      </c>
    </row>
    <row r="17" spans="1:11" ht="17.25" customHeight="1">
      <c r="A17" s="14" t="s">
        <v>98</v>
      </c>
      <c r="B17" s="13">
        <v>19135</v>
      </c>
      <c r="C17" s="13">
        <v>25358</v>
      </c>
      <c r="D17" s="13">
        <v>24086</v>
      </c>
      <c r="E17" s="13">
        <v>17328</v>
      </c>
      <c r="F17" s="13">
        <v>24851</v>
      </c>
      <c r="G17" s="13">
        <v>42441</v>
      </c>
      <c r="H17" s="13">
        <v>18503</v>
      </c>
      <c r="I17" s="13">
        <v>4264</v>
      </c>
      <c r="J17" s="13">
        <v>9686</v>
      </c>
      <c r="K17" s="11">
        <f t="shared" si="4"/>
        <v>179744</v>
      </c>
    </row>
    <row r="18" spans="1:11" ht="17.25" customHeight="1">
      <c r="A18" s="14" t="s">
        <v>99</v>
      </c>
      <c r="B18" s="13">
        <v>6599</v>
      </c>
      <c r="C18" s="13">
        <v>6503</v>
      </c>
      <c r="D18" s="13">
        <v>8560</v>
      </c>
      <c r="E18" s="13">
        <v>5657</v>
      </c>
      <c r="F18" s="13">
        <v>9767</v>
      </c>
      <c r="G18" s="13">
        <v>17451</v>
      </c>
      <c r="H18" s="13">
        <v>4847</v>
      </c>
      <c r="I18" s="13">
        <v>1177</v>
      </c>
      <c r="J18" s="13">
        <v>3678</v>
      </c>
      <c r="K18" s="11">
        <f t="shared" si="4"/>
        <v>61882</v>
      </c>
    </row>
    <row r="19" spans="1:11" ht="17.25" customHeight="1">
      <c r="A19" s="14" t="s">
        <v>100</v>
      </c>
      <c r="B19" s="13">
        <v>78718</v>
      </c>
      <c r="C19" s="13">
        <v>101687</v>
      </c>
      <c r="D19" s="13">
        <v>100275</v>
      </c>
      <c r="E19" s="13">
        <v>62030</v>
      </c>
      <c r="F19" s="13">
        <v>81192</v>
      </c>
      <c r="G19" s="13">
        <v>124175</v>
      </c>
      <c r="H19" s="13">
        <v>60559</v>
      </c>
      <c r="I19" s="13">
        <v>14677</v>
      </c>
      <c r="J19" s="13">
        <v>45277</v>
      </c>
      <c r="K19" s="11">
        <f t="shared" si="4"/>
        <v>603286</v>
      </c>
    </row>
    <row r="20" spans="1:11" ht="17.25" customHeight="1">
      <c r="A20" s="16" t="s">
        <v>23</v>
      </c>
      <c r="B20" s="11">
        <f>+B21+B22+B23</f>
        <v>178759</v>
      </c>
      <c r="C20" s="11">
        <f aca="true" t="shared" si="6" ref="C20:J20">+C21+C22+C23</f>
        <v>198636</v>
      </c>
      <c r="D20" s="11">
        <f t="shared" si="6"/>
        <v>228118</v>
      </c>
      <c r="E20" s="11">
        <f t="shared" si="6"/>
        <v>145102</v>
      </c>
      <c r="F20" s="11">
        <f t="shared" si="6"/>
        <v>225759</v>
      </c>
      <c r="G20" s="11">
        <f t="shared" si="6"/>
        <v>420395</v>
      </c>
      <c r="H20" s="11">
        <f t="shared" si="6"/>
        <v>150257</v>
      </c>
      <c r="I20" s="11">
        <f t="shared" si="6"/>
        <v>36075</v>
      </c>
      <c r="J20" s="11">
        <f t="shared" si="6"/>
        <v>85126</v>
      </c>
      <c r="K20" s="11">
        <f t="shared" si="4"/>
        <v>1668227</v>
      </c>
    </row>
    <row r="21" spans="1:12" ht="17.25" customHeight="1">
      <c r="A21" s="12" t="s">
        <v>24</v>
      </c>
      <c r="B21" s="13">
        <v>90640</v>
      </c>
      <c r="C21" s="13">
        <v>112166</v>
      </c>
      <c r="D21" s="13">
        <v>127978</v>
      </c>
      <c r="E21" s="13">
        <v>81125</v>
      </c>
      <c r="F21" s="13">
        <v>121928</v>
      </c>
      <c r="G21" s="13">
        <v>213214</v>
      </c>
      <c r="H21" s="13">
        <v>81151</v>
      </c>
      <c r="I21" s="13">
        <v>21502</v>
      </c>
      <c r="J21" s="13">
        <v>46882</v>
      </c>
      <c r="K21" s="11">
        <f t="shared" si="4"/>
        <v>962614</v>
      </c>
      <c r="L21" s="52"/>
    </row>
    <row r="22" spans="1:12" ht="17.25" customHeight="1">
      <c r="A22" s="12" t="s">
        <v>25</v>
      </c>
      <c r="B22" s="13">
        <v>74877</v>
      </c>
      <c r="C22" s="13">
        <v>73337</v>
      </c>
      <c r="D22" s="13">
        <v>84820</v>
      </c>
      <c r="E22" s="13">
        <v>55366</v>
      </c>
      <c r="F22" s="13">
        <v>86993</v>
      </c>
      <c r="G22" s="13">
        <v>182794</v>
      </c>
      <c r="H22" s="13">
        <v>57515</v>
      </c>
      <c r="I22" s="13">
        <v>12118</v>
      </c>
      <c r="J22" s="13">
        <v>32344</v>
      </c>
      <c r="K22" s="11">
        <f t="shared" si="4"/>
        <v>667588</v>
      </c>
      <c r="L22" s="52"/>
    </row>
    <row r="23" spans="1:11" ht="17.25" customHeight="1">
      <c r="A23" s="12" t="s">
        <v>26</v>
      </c>
      <c r="B23" s="13">
        <v>5088</v>
      </c>
      <c r="C23" s="13">
        <v>5809</v>
      </c>
      <c r="D23" s="13">
        <v>5288</v>
      </c>
      <c r="E23" s="13">
        <v>3774</v>
      </c>
      <c r="F23" s="13">
        <v>4678</v>
      </c>
      <c r="G23" s="13">
        <v>8444</v>
      </c>
      <c r="H23" s="13">
        <v>5802</v>
      </c>
      <c r="I23" s="13">
        <v>1124</v>
      </c>
      <c r="J23" s="13">
        <v>1652</v>
      </c>
      <c r="K23" s="11">
        <f t="shared" si="4"/>
        <v>38025</v>
      </c>
    </row>
    <row r="24" spans="1:11" ht="17.25" customHeight="1">
      <c r="A24" s="16" t="s">
        <v>27</v>
      </c>
      <c r="B24" s="13">
        <v>65164</v>
      </c>
      <c r="C24" s="13">
        <v>99952</v>
      </c>
      <c r="D24" s="13">
        <v>113356</v>
      </c>
      <c r="E24" s="13">
        <v>68607</v>
      </c>
      <c r="F24" s="13">
        <v>80548</v>
      </c>
      <c r="G24" s="13">
        <v>107711</v>
      </c>
      <c r="H24" s="13">
        <v>52272</v>
      </c>
      <c r="I24" s="13">
        <v>20750</v>
      </c>
      <c r="J24" s="13">
        <v>46468</v>
      </c>
      <c r="K24" s="11">
        <f t="shared" si="4"/>
        <v>660023</v>
      </c>
    </row>
    <row r="25" spans="1:12" ht="17.25" customHeight="1">
      <c r="A25" s="12" t="s">
        <v>28</v>
      </c>
      <c r="B25" s="13">
        <v>41705</v>
      </c>
      <c r="C25" s="13">
        <v>63969</v>
      </c>
      <c r="D25" s="13">
        <v>72548</v>
      </c>
      <c r="E25" s="13">
        <v>43908</v>
      </c>
      <c r="F25" s="13">
        <v>51551</v>
      </c>
      <c r="G25" s="13">
        <v>68935</v>
      </c>
      <c r="H25" s="13">
        <v>33454</v>
      </c>
      <c r="I25" s="13">
        <v>13280</v>
      </c>
      <c r="J25" s="13">
        <v>29740</v>
      </c>
      <c r="K25" s="11">
        <f t="shared" si="4"/>
        <v>422415</v>
      </c>
      <c r="L25" s="52"/>
    </row>
    <row r="26" spans="1:12" ht="17.25" customHeight="1">
      <c r="A26" s="12" t="s">
        <v>29</v>
      </c>
      <c r="B26" s="13">
        <v>23459</v>
      </c>
      <c r="C26" s="13">
        <v>35983</v>
      </c>
      <c r="D26" s="13">
        <v>40808</v>
      </c>
      <c r="E26" s="13">
        <v>24699</v>
      </c>
      <c r="F26" s="13">
        <v>28997</v>
      </c>
      <c r="G26" s="13">
        <v>38776</v>
      </c>
      <c r="H26" s="13">
        <v>18818</v>
      </c>
      <c r="I26" s="13">
        <v>7470</v>
      </c>
      <c r="J26" s="13">
        <v>16728</v>
      </c>
      <c r="K26" s="11">
        <f t="shared" si="4"/>
        <v>237608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8583</v>
      </c>
      <c r="I27" s="11">
        <v>0</v>
      </c>
      <c r="J27" s="11">
        <v>0</v>
      </c>
      <c r="K27" s="11">
        <f t="shared" si="4"/>
        <v>7287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2.5735</v>
      </c>
      <c r="C29" s="59">
        <f aca="true" t="shared" si="7" ref="C29:J29">SUM(C30:C33)</f>
        <v>2.9359224</v>
      </c>
      <c r="D29" s="59">
        <f t="shared" si="7"/>
        <v>3.3059000000000003</v>
      </c>
      <c r="E29" s="59">
        <f t="shared" si="7"/>
        <v>2.8112195499999997</v>
      </c>
      <c r="F29" s="59">
        <f t="shared" si="7"/>
        <v>2.7287999999999997</v>
      </c>
      <c r="G29" s="59">
        <f t="shared" si="7"/>
        <v>2.3476000000000004</v>
      </c>
      <c r="H29" s="59">
        <f t="shared" si="7"/>
        <v>2.6918</v>
      </c>
      <c r="I29" s="59">
        <f t="shared" si="7"/>
        <v>4.7789</v>
      </c>
      <c r="J29" s="59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7527</v>
      </c>
      <c r="I35" s="19">
        <v>0</v>
      </c>
      <c r="J35" s="19">
        <v>0</v>
      </c>
      <c r="K35" s="23">
        <f>SUM(B35:J35)</f>
        <v>10032.07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6385.76</v>
      </c>
      <c r="E43" s="64">
        <f t="shared" si="10"/>
        <v>3445.4</v>
      </c>
      <c r="F43" s="64">
        <f t="shared" si="10"/>
        <v>5281.52</v>
      </c>
      <c r="G43" s="64">
        <f t="shared" si="10"/>
        <v>7430.08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39405.96000000001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9"/>
        <v>9207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1656754.7699999998</v>
      </c>
      <c r="C47" s="22">
        <f aca="true" t="shared" si="11" ref="C47:H47">+C48+C57</f>
        <v>2393421.33</v>
      </c>
      <c r="D47" s="22">
        <f t="shared" si="11"/>
        <v>2795399.2</v>
      </c>
      <c r="E47" s="22">
        <f t="shared" si="11"/>
        <v>1601052.43</v>
      </c>
      <c r="F47" s="22">
        <f t="shared" si="11"/>
        <v>2092522.6500000001</v>
      </c>
      <c r="G47" s="22">
        <f t="shared" si="11"/>
        <v>2987677.26</v>
      </c>
      <c r="H47" s="22">
        <f t="shared" si="11"/>
        <v>1618537.58</v>
      </c>
      <c r="I47" s="22">
        <f>+I48+I57</f>
        <v>628248.5599999999</v>
      </c>
      <c r="J47" s="22">
        <f>+J48+J57</f>
        <v>952553.8</v>
      </c>
      <c r="K47" s="22">
        <f>SUM(B47:J47)</f>
        <v>16726167.580000002</v>
      </c>
    </row>
    <row r="48" spans="1:11" ht="17.25" customHeight="1">
      <c r="A48" s="16" t="s">
        <v>115</v>
      </c>
      <c r="B48" s="23">
        <f>SUM(B49:B56)</f>
        <v>1638663.0799999998</v>
      </c>
      <c r="C48" s="23">
        <f aca="true" t="shared" si="12" ref="C48:J48">SUM(C49:C56)</f>
        <v>2370524.16</v>
      </c>
      <c r="D48" s="23">
        <f t="shared" si="12"/>
        <v>2770643.79</v>
      </c>
      <c r="E48" s="23">
        <f t="shared" si="12"/>
        <v>1579280.14</v>
      </c>
      <c r="F48" s="23">
        <f t="shared" si="12"/>
        <v>2069847.9400000002</v>
      </c>
      <c r="G48" s="23">
        <f t="shared" si="12"/>
        <v>2958633.25</v>
      </c>
      <c r="H48" s="23">
        <f t="shared" si="12"/>
        <v>1599174.24</v>
      </c>
      <c r="I48" s="23">
        <f t="shared" si="12"/>
        <v>628248.5599999999</v>
      </c>
      <c r="J48" s="23">
        <f t="shared" si="12"/>
        <v>938930.8200000001</v>
      </c>
      <c r="K48" s="23">
        <f aca="true" t="shared" si="13" ref="K48:K57">SUM(B48:J48)</f>
        <v>16553945.98</v>
      </c>
    </row>
    <row r="49" spans="1:11" ht="17.25" customHeight="1">
      <c r="A49" s="34" t="s">
        <v>46</v>
      </c>
      <c r="B49" s="23">
        <f aca="true" t="shared" si="14" ref="B49:H49">ROUND(B30*B7,2)</f>
        <v>1637620.14</v>
      </c>
      <c r="C49" s="23">
        <f t="shared" si="14"/>
        <v>2363443.67</v>
      </c>
      <c r="D49" s="23">
        <f t="shared" si="14"/>
        <v>2768438.83</v>
      </c>
      <c r="E49" s="23">
        <f t="shared" si="14"/>
        <v>1578402.32</v>
      </c>
      <c r="F49" s="23">
        <f t="shared" si="14"/>
        <v>2068122.36</v>
      </c>
      <c r="G49" s="23">
        <f t="shared" si="14"/>
        <v>2956105.92</v>
      </c>
      <c r="H49" s="23">
        <f t="shared" si="14"/>
        <v>1588136.46</v>
      </c>
      <c r="I49" s="23">
        <f>ROUND(I30*I7,2)</f>
        <v>627182.84</v>
      </c>
      <c r="J49" s="23">
        <f>ROUND(J30*J7,2)</f>
        <v>936713.78</v>
      </c>
      <c r="K49" s="23">
        <f t="shared" si="13"/>
        <v>16524166.319999998</v>
      </c>
    </row>
    <row r="50" spans="1:11" ht="17.25" customHeight="1">
      <c r="A50" s="34" t="s">
        <v>47</v>
      </c>
      <c r="B50" s="19">
        <v>0</v>
      </c>
      <c r="C50" s="23">
        <f>ROUND(C31*C7,2)</f>
        <v>5253.49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5253.49</v>
      </c>
    </row>
    <row r="51" spans="1:11" ht="17.25" customHeight="1">
      <c r="A51" s="67" t="s">
        <v>108</v>
      </c>
      <c r="B51" s="68">
        <f aca="true" t="shared" si="15" ref="B51:H51">ROUND(B32*B7,2)</f>
        <v>-3048.74</v>
      </c>
      <c r="C51" s="68">
        <f t="shared" si="15"/>
        <v>-3946.72</v>
      </c>
      <c r="D51" s="68">
        <f t="shared" si="15"/>
        <v>-4180.8</v>
      </c>
      <c r="E51" s="68">
        <f t="shared" si="15"/>
        <v>-2567.58</v>
      </c>
      <c r="F51" s="68">
        <f t="shared" si="15"/>
        <v>-3555.94</v>
      </c>
      <c r="G51" s="68">
        <f t="shared" si="15"/>
        <v>-4902.75</v>
      </c>
      <c r="H51" s="68">
        <f t="shared" si="15"/>
        <v>-2709.33</v>
      </c>
      <c r="I51" s="19">
        <v>0</v>
      </c>
      <c r="J51" s="19">
        <v>0</v>
      </c>
      <c r="K51" s="68">
        <f>SUM(B51:J51)</f>
        <v>-24911.86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10032.07</v>
      </c>
      <c r="I53" s="31">
        <f>+I35</f>
        <v>0</v>
      </c>
      <c r="J53" s="31">
        <f>+J35</f>
        <v>0</v>
      </c>
      <c r="K53" s="23">
        <f t="shared" si="13"/>
        <v>10032.07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172221.6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+B62+B69+B101+B102</f>
        <v>-171092.84</v>
      </c>
      <c r="C61" s="35">
        <f t="shared" si="16"/>
        <v>-260697.03</v>
      </c>
      <c r="D61" s="35">
        <f t="shared" si="16"/>
        <v>-277348.33</v>
      </c>
      <c r="E61" s="35">
        <f t="shared" si="16"/>
        <v>-382242.47</v>
      </c>
      <c r="F61" s="35">
        <f t="shared" si="16"/>
        <v>-193256.71999999997</v>
      </c>
      <c r="G61" s="35">
        <f t="shared" si="16"/>
        <v>-418389.83999999997</v>
      </c>
      <c r="H61" s="35">
        <f t="shared" si="16"/>
        <v>-240457.44</v>
      </c>
      <c r="I61" s="35">
        <f t="shared" si="16"/>
        <v>-104396.95999999999</v>
      </c>
      <c r="J61" s="35">
        <f t="shared" si="16"/>
        <v>-97318.04000000001</v>
      </c>
      <c r="K61" s="35">
        <f>SUM(B61:J61)</f>
        <v>-2145199.67</v>
      </c>
    </row>
    <row r="62" spans="1:11" ht="18.75" customHeight="1">
      <c r="A62" s="16" t="s">
        <v>77</v>
      </c>
      <c r="B62" s="35">
        <f aca="true" t="shared" si="17" ref="B62:J62">B63+B64+B65+B66+B67+B68</f>
        <v>-249246</v>
      </c>
      <c r="C62" s="35">
        <f t="shared" si="17"/>
        <v>-236542.12</v>
      </c>
      <c r="D62" s="35">
        <f t="shared" si="17"/>
        <v>-219593.59</v>
      </c>
      <c r="E62" s="35">
        <f t="shared" si="17"/>
        <v>-322817.27999999997</v>
      </c>
      <c r="F62" s="35">
        <f t="shared" si="17"/>
        <v>-264384.41</v>
      </c>
      <c r="G62" s="35">
        <f t="shared" si="17"/>
        <v>-317305.37</v>
      </c>
      <c r="H62" s="35">
        <f t="shared" si="17"/>
        <v>-207664</v>
      </c>
      <c r="I62" s="35">
        <f t="shared" si="17"/>
        <v>-37034.8</v>
      </c>
      <c r="J62" s="35">
        <f t="shared" si="17"/>
        <v>-66652</v>
      </c>
      <c r="K62" s="35">
        <f aca="true" t="shared" si="18" ref="K62:K93">SUM(B62:J62)</f>
        <v>-1921239.57</v>
      </c>
    </row>
    <row r="63" spans="1:11" ht="18.75" customHeight="1">
      <c r="A63" s="12" t="s">
        <v>78</v>
      </c>
      <c r="B63" s="35">
        <f>-ROUND(B9*$D$3,2)</f>
        <v>-161454.4</v>
      </c>
      <c r="C63" s="35">
        <f aca="true" t="shared" si="19" ref="C63:J63">-ROUND(C9*$D$3,2)</f>
        <v>-224086</v>
      </c>
      <c r="D63" s="35">
        <f t="shared" si="19"/>
        <v>-185455.2</v>
      </c>
      <c r="E63" s="35">
        <f t="shared" si="19"/>
        <v>-147253.8</v>
      </c>
      <c r="F63" s="35">
        <f t="shared" si="19"/>
        <v>-170034.8</v>
      </c>
      <c r="G63" s="35">
        <f t="shared" si="19"/>
        <v>-224108.8</v>
      </c>
      <c r="H63" s="35">
        <f t="shared" si="19"/>
        <v>-207476.2</v>
      </c>
      <c r="I63" s="35">
        <f t="shared" si="19"/>
        <v>-37034.8</v>
      </c>
      <c r="J63" s="35">
        <f t="shared" si="19"/>
        <v>-66652</v>
      </c>
      <c r="K63" s="35">
        <f t="shared" si="18"/>
        <v>-1423556.0000000002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35">
        <v>-4571.4</v>
      </c>
      <c r="C65" s="35">
        <v>-494</v>
      </c>
      <c r="D65" s="35">
        <v>-1664.4</v>
      </c>
      <c r="E65" s="35">
        <v>-4700.6</v>
      </c>
      <c r="F65" s="35">
        <v>-2663.8</v>
      </c>
      <c r="G65" s="35">
        <v>-1421.2</v>
      </c>
      <c r="H65" s="35">
        <v>-3.8</v>
      </c>
      <c r="I65" s="19">
        <v>0</v>
      </c>
      <c r="J65" s="19">
        <v>0</v>
      </c>
      <c r="K65" s="35">
        <f t="shared" si="18"/>
        <v>-3857</v>
      </c>
    </row>
    <row r="66" spans="1:11" ht="18.75" customHeight="1">
      <c r="A66" s="12" t="s">
        <v>109</v>
      </c>
      <c r="B66" s="35">
        <v>-6247.2</v>
      </c>
      <c r="C66" s="35">
        <v>-1463</v>
      </c>
      <c r="D66" s="35">
        <v>-1010.8</v>
      </c>
      <c r="E66" s="35">
        <v>-1854.4</v>
      </c>
      <c r="F66" s="35">
        <v>-505.4</v>
      </c>
      <c r="G66" s="35">
        <v>-505.4</v>
      </c>
      <c r="H66" s="35">
        <v>0</v>
      </c>
      <c r="I66" s="19">
        <v>0</v>
      </c>
      <c r="J66" s="19">
        <v>0</v>
      </c>
      <c r="K66" s="35">
        <f t="shared" si="18"/>
        <v>-5487.200000000001</v>
      </c>
    </row>
    <row r="67" spans="1:11" ht="18.75" customHeight="1">
      <c r="A67" s="12" t="s">
        <v>55</v>
      </c>
      <c r="B67" s="35">
        <v>-420800.09</v>
      </c>
      <c r="C67" s="35">
        <v>-15755.44</v>
      </c>
      <c r="D67" s="35">
        <v>-120684.62</v>
      </c>
      <c r="E67" s="35">
        <v>-492396.65</v>
      </c>
      <c r="F67" s="35">
        <v>-473674.35</v>
      </c>
      <c r="G67" s="35">
        <v>-322041.52</v>
      </c>
      <c r="H67" s="35">
        <v>-81.2</v>
      </c>
      <c r="I67" s="19">
        <v>0</v>
      </c>
      <c r="J67" s="19">
        <v>0</v>
      </c>
      <c r="K67" s="35">
        <f t="shared" si="18"/>
        <v>-488114.37</v>
      </c>
    </row>
    <row r="68" spans="1:11" ht="18.75" customHeight="1">
      <c r="A68" s="12" t="s">
        <v>56</v>
      </c>
      <c r="B68" s="35">
        <v>0</v>
      </c>
      <c r="C68" s="19">
        <v>0</v>
      </c>
      <c r="D68" s="35">
        <v>0</v>
      </c>
      <c r="E68" s="35">
        <v>-90</v>
      </c>
      <c r="F68" s="19">
        <v>-45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-225</v>
      </c>
    </row>
    <row r="69" spans="1:11" s="74" customFormat="1" ht="18.75" customHeight="1">
      <c r="A69" s="65" t="s">
        <v>82</v>
      </c>
      <c r="B69" s="68">
        <f aca="true" t="shared" si="20" ref="B69:J69">SUM(B70:B99)</f>
        <v>78153.16</v>
      </c>
      <c r="C69" s="68">
        <f t="shared" si="20"/>
        <v>-24154.910000000003</v>
      </c>
      <c r="D69" s="68">
        <f t="shared" si="20"/>
        <v>-57754.74</v>
      </c>
      <c r="E69" s="68">
        <f t="shared" si="20"/>
        <v>-59425.19</v>
      </c>
      <c r="F69" s="68">
        <f t="shared" si="20"/>
        <v>71127.69</v>
      </c>
      <c r="G69" s="68">
        <f t="shared" si="20"/>
        <v>-101084.46999999999</v>
      </c>
      <c r="H69" s="68">
        <f t="shared" si="20"/>
        <v>-32793.44</v>
      </c>
      <c r="I69" s="68">
        <f t="shared" si="20"/>
        <v>-67362.15999999999</v>
      </c>
      <c r="J69" s="68">
        <f t="shared" si="20"/>
        <v>-30666.04</v>
      </c>
      <c r="K69" s="68">
        <f t="shared" si="18"/>
        <v>-223960.1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8"/>
        <v>-3568.54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8">
        <f t="shared" si="18"/>
        <v>-45000</v>
      </c>
    </row>
    <row r="74" spans="1:11" ht="18.75" customHeight="1">
      <c r="A74" s="34" t="s">
        <v>61</v>
      </c>
      <c r="B74" s="35">
        <v>-14814.51</v>
      </c>
      <c r="C74" s="35">
        <v>-21505.91</v>
      </c>
      <c r="D74" s="35">
        <v>-20330.39</v>
      </c>
      <c r="E74" s="35">
        <v>-14256.9</v>
      </c>
      <c r="F74" s="35">
        <v>-19591.93</v>
      </c>
      <c r="G74" s="35">
        <v>-29855.09</v>
      </c>
      <c r="H74" s="35">
        <v>-14618.6</v>
      </c>
      <c r="I74" s="35">
        <v>-5139.11</v>
      </c>
      <c r="J74" s="35">
        <v>-10594.71</v>
      </c>
      <c r="K74" s="68">
        <f t="shared" si="18"/>
        <v>-137006.55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-13018.68</v>
      </c>
      <c r="F93" s="19">
        <v>0</v>
      </c>
      <c r="G93" s="19">
        <v>0</v>
      </c>
      <c r="H93" s="19">
        <v>0</v>
      </c>
      <c r="I93" s="48">
        <v>-7776.05</v>
      </c>
      <c r="J93" s="48">
        <v>-16792.5</v>
      </c>
      <c r="K93" s="48">
        <f t="shared" si="18"/>
        <v>-38255.38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131</v>
      </c>
      <c r="B98" s="48">
        <v>56150.73</v>
      </c>
      <c r="C98" s="48">
        <v>-23782.65</v>
      </c>
      <c r="D98" s="48">
        <v>-24549.99</v>
      </c>
      <c r="E98" s="48">
        <v>-16469.4</v>
      </c>
      <c r="F98" s="48">
        <v>66636.78</v>
      </c>
      <c r="G98" s="48">
        <v>-37137.48</v>
      </c>
      <c r="H98" s="48">
        <v>-16980.48</v>
      </c>
      <c r="I98" s="48">
        <v>-3867.51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132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86</v>
      </c>
      <c r="B104" s="24">
        <f aca="true" t="shared" si="21" ref="B104:H104">+B105+B106</f>
        <v>1485661.9299999997</v>
      </c>
      <c r="C104" s="24">
        <f t="shared" si="21"/>
        <v>2132724.3</v>
      </c>
      <c r="D104" s="24">
        <f t="shared" si="21"/>
        <v>2518050.87</v>
      </c>
      <c r="E104" s="24">
        <f t="shared" si="21"/>
        <v>1218809.96</v>
      </c>
      <c r="F104" s="24">
        <f t="shared" si="21"/>
        <v>1899265.9300000002</v>
      </c>
      <c r="G104" s="24">
        <f t="shared" si="21"/>
        <v>2569287.4199999995</v>
      </c>
      <c r="H104" s="24">
        <f t="shared" si="21"/>
        <v>1378080.1400000001</v>
      </c>
      <c r="I104" s="24">
        <f>+I105+I106</f>
        <v>523851.5999999999</v>
      </c>
      <c r="J104" s="24">
        <f>+J105+J106</f>
        <v>855235.76</v>
      </c>
      <c r="K104" s="48">
        <f>SUM(B104:J104)</f>
        <v>14580967.91</v>
      </c>
      <c r="L104" s="54"/>
    </row>
    <row r="105" spans="1:12" ht="18" customHeight="1">
      <c r="A105" s="16" t="s">
        <v>85</v>
      </c>
      <c r="B105" s="24">
        <f aca="true" t="shared" si="22" ref="B105:J105">+B48+B62+B69+B101</f>
        <v>1467570.2399999998</v>
      </c>
      <c r="C105" s="24">
        <f t="shared" si="22"/>
        <v>2109827.13</v>
      </c>
      <c r="D105" s="24">
        <f t="shared" si="22"/>
        <v>2493295.46</v>
      </c>
      <c r="E105" s="24">
        <f t="shared" si="22"/>
        <v>1197037.67</v>
      </c>
      <c r="F105" s="24">
        <f t="shared" si="22"/>
        <v>1876591.2200000002</v>
      </c>
      <c r="G105" s="24">
        <f t="shared" si="22"/>
        <v>2540243.4099999997</v>
      </c>
      <c r="H105" s="24">
        <f t="shared" si="22"/>
        <v>1358716.8</v>
      </c>
      <c r="I105" s="24">
        <f t="shared" si="22"/>
        <v>523851.5999999999</v>
      </c>
      <c r="J105" s="24">
        <f t="shared" si="22"/>
        <v>841612.78</v>
      </c>
      <c r="K105" s="48">
        <f>SUM(B105:J105)</f>
        <v>14408746.31</v>
      </c>
      <c r="L105" s="54"/>
    </row>
    <row r="106" spans="1:11" ht="18.75" customHeight="1">
      <c r="A106" s="16" t="s">
        <v>103</v>
      </c>
      <c r="B106" s="24">
        <f aca="true" t="shared" si="23" ref="B106:J106">IF(+B57+B102+B107&lt;0,0,(B57+B102+B107))</f>
        <v>18091.69</v>
      </c>
      <c r="C106" s="24">
        <f t="shared" si="23"/>
        <v>22897.17</v>
      </c>
      <c r="D106" s="24">
        <f t="shared" si="23"/>
        <v>24755.41</v>
      </c>
      <c r="E106" s="24">
        <f t="shared" si="23"/>
        <v>21772.29</v>
      </c>
      <c r="F106" s="24">
        <f t="shared" si="23"/>
        <v>22674.71</v>
      </c>
      <c r="G106" s="24">
        <f t="shared" si="23"/>
        <v>29044.01</v>
      </c>
      <c r="H106" s="24">
        <f t="shared" si="23"/>
        <v>19363.34</v>
      </c>
      <c r="I106" s="19">
        <f t="shared" si="23"/>
        <v>0</v>
      </c>
      <c r="J106" s="24">
        <f t="shared" si="23"/>
        <v>13622.98</v>
      </c>
      <c r="K106" s="48">
        <f>SUM(B106:J106)</f>
        <v>172221.6</v>
      </c>
    </row>
    <row r="107" spans="1:13" ht="18.75" customHeight="1">
      <c r="A107" s="16" t="s">
        <v>87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104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72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14580967.92</v>
      </c>
      <c r="L112" s="54"/>
    </row>
    <row r="113" spans="1:11" ht="18.75" customHeight="1">
      <c r="A113" s="26" t="s">
        <v>73</v>
      </c>
      <c r="B113" s="27">
        <v>141722.31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196875.74</v>
      </c>
    </row>
    <row r="114" spans="1:11" ht="18.75" customHeight="1">
      <c r="A114" s="26" t="s">
        <v>74</v>
      </c>
      <c r="B114" s="27">
        <v>954840.46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4" ref="K114:K130">SUM(B114:J114)</f>
        <v>1288786.19</v>
      </c>
    </row>
    <row r="115" spans="1:11" ht="18.75" customHeight="1">
      <c r="A115" s="26" t="s">
        <v>75</v>
      </c>
      <c r="B115" s="40">
        <v>0</v>
      </c>
      <c r="C115" s="27">
        <f>+C104</f>
        <v>2132724.3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2132724.3</v>
      </c>
    </row>
    <row r="116" spans="1:11" ht="18.75" customHeight="1">
      <c r="A116" s="26" t="s">
        <v>76</v>
      </c>
      <c r="B116" s="40">
        <v>0</v>
      </c>
      <c r="C116" s="40">
        <v>0</v>
      </c>
      <c r="D116" s="27">
        <f>+D104</f>
        <v>2518050.87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2518050.87</v>
      </c>
    </row>
    <row r="117" spans="1:11" ht="18.75" customHeight="1">
      <c r="A117" s="26" t="s">
        <v>92</v>
      </c>
      <c r="B117" s="40">
        <v>0</v>
      </c>
      <c r="C117" s="40">
        <v>0</v>
      </c>
      <c r="D117" s="40">
        <v>0</v>
      </c>
      <c r="E117" s="27">
        <f>+E104</f>
        <v>1218809.96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1218809.96</v>
      </c>
    </row>
    <row r="118" spans="1:11" ht="18.75" customHeight="1">
      <c r="A118" s="69" t="s">
        <v>110</v>
      </c>
      <c r="B118" s="40">
        <v>0</v>
      </c>
      <c r="C118" s="40">
        <v>0</v>
      </c>
      <c r="D118" s="40">
        <v>0</v>
      </c>
      <c r="E118" s="40">
        <v>0</v>
      </c>
      <c r="F118" s="27">
        <v>345920.74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371586.68</v>
      </c>
    </row>
    <row r="119" spans="1:11" ht="18.75" customHeight="1">
      <c r="A119" s="69" t="s">
        <v>111</v>
      </c>
      <c r="B119" s="40">
        <v>0</v>
      </c>
      <c r="C119" s="40">
        <v>0</v>
      </c>
      <c r="D119" s="40">
        <v>0</v>
      </c>
      <c r="E119" s="40">
        <v>0</v>
      </c>
      <c r="F119" s="27">
        <v>611667.61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698908.81</v>
      </c>
    </row>
    <row r="120" spans="1:11" ht="18.75" customHeight="1">
      <c r="A120" s="69" t="s">
        <v>112</v>
      </c>
      <c r="B120" s="40">
        <v>0</v>
      </c>
      <c r="C120" s="40">
        <v>0</v>
      </c>
      <c r="D120" s="40">
        <v>0</v>
      </c>
      <c r="E120" s="40">
        <v>0</v>
      </c>
      <c r="F120" s="27">
        <v>60852.2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4"/>
        <v>92020.73</v>
      </c>
    </row>
    <row r="121" spans="1:11" ht="18.75" customHeight="1">
      <c r="A121" s="69" t="s">
        <v>119</v>
      </c>
      <c r="B121" s="71">
        <v>0</v>
      </c>
      <c r="C121" s="71">
        <v>0</v>
      </c>
      <c r="D121" s="71">
        <v>0</v>
      </c>
      <c r="E121" s="71">
        <v>0</v>
      </c>
      <c r="F121" s="72">
        <v>456017.59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4"/>
        <v>736749.71</v>
      </c>
    </row>
    <row r="122" spans="1:11" ht="18.75" customHeight="1">
      <c r="A122" s="69" t="s">
        <v>120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684029.18</v>
      </c>
      <c r="H122" s="40">
        <v>0</v>
      </c>
      <c r="I122" s="40">
        <v>0</v>
      </c>
      <c r="J122" s="40">
        <v>0</v>
      </c>
      <c r="K122" s="41">
        <f t="shared" si="24"/>
        <v>757168.9</v>
      </c>
    </row>
    <row r="123" spans="1:11" ht="18.75" customHeight="1">
      <c r="A123" s="69" t="s">
        <v>121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54737.33</v>
      </c>
      <c r="H123" s="40">
        <v>0</v>
      </c>
      <c r="I123" s="40">
        <v>0</v>
      </c>
      <c r="J123" s="40">
        <v>0</v>
      </c>
      <c r="K123" s="41">
        <f t="shared" si="24"/>
        <v>59758.63</v>
      </c>
    </row>
    <row r="124" spans="1:11" ht="18.75" customHeight="1">
      <c r="A124" s="69" t="s">
        <v>122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342974.63</v>
      </c>
      <c r="H124" s="40">
        <v>0</v>
      </c>
      <c r="I124" s="40">
        <v>0</v>
      </c>
      <c r="J124" s="40">
        <v>0</v>
      </c>
      <c r="K124" s="41">
        <f t="shared" si="24"/>
        <v>395123.22</v>
      </c>
    </row>
    <row r="125" spans="1:11" ht="18.75" customHeight="1">
      <c r="A125" s="69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336595.55</v>
      </c>
      <c r="H125" s="40">
        <v>0</v>
      </c>
      <c r="I125" s="40">
        <v>0</v>
      </c>
      <c r="J125" s="40">
        <v>0</v>
      </c>
      <c r="K125" s="41">
        <f t="shared" si="24"/>
        <v>375682.04</v>
      </c>
    </row>
    <row r="126" spans="1:11" ht="18.75" customHeight="1">
      <c r="A126" s="69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900265.2</v>
      </c>
      <c r="H126" s="40">
        <v>0</v>
      </c>
      <c r="I126" s="40">
        <v>0</v>
      </c>
      <c r="J126" s="40">
        <v>0</v>
      </c>
      <c r="K126" s="41">
        <f t="shared" si="24"/>
        <v>981554.63</v>
      </c>
    </row>
    <row r="127" spans="1:11" ht="18.75" customHeight="1">
      <c r="A127" s="69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499584.45</v>
      </c>
      <c r="I127" s="40">
        <v>0</v>
      </c>
      <c r="J127" s="40">
        <v>0</v>
      </c>
      <c r="K127" s="41">
        <f t="shared" si="24"/>
        <v>519571.4</v>
      </c>
    </row>
    <row r="128" spans="1:11" ht="18.75" customHeight="1">
      <c r="A128" s="69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846158.85</v>
      </c>
      <c r="I128" s="40">
        <v>0</v>
      </c>
      <c r="J128" s="40">
        <v>0</v>
      </c>
      <c r="K128" s="41">
        <f t="shared" si="24"/>
        <v>858508.74</v>
      </c>
    </row>
    <row r="129" spans="1:11" ht="18.75" customHeight="1">
      <c r="A129" s="69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516242.15</v>
      </c>
      <c r="J129" s="40">
        <v>0</v>
      </c>
      <c r="K129" s="41">
        <f t="shared" si="24"/>
        <v>523851.6</v>
      </c>
    </row>
    <row r="130" spans="1:11" ht="18.75" customHeight="1">
      <c r="A130" s="70" t="s">
        <v>128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844894.94</v>
      </c>
      <c r="K130" s="44">
        <f t="shared" si="24"/>
        <v>855235.77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2015-08-25T13:36:28Z</cp:lastPrinted>
  <dcterms:created xsi:type="dcterms:W3CDTF">2012-11-28T17:54:39Z</dcterms:created>
  <dcterms:modified xsi:type="dcterms:W3CDTF">2016-04-11T17:51:24Z</dcterms:modified>
  <cp:category/>
  <cp:version/>
  <cp:contentType/>
  <cp:contentStatus/>
</cp:coreProperties>
</file>