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<sst xmlns="http://schemas.openxmlformats.org/spreadsheetml/2006/main" count="135" uniqueCount="135">
  <si>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</si>
  <si>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</si>
  <si>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</si>
  <si>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</si>
  <si>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</si>
  <si>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</si>
  <si>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</si>
  <si>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</si>
  <si>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</si>
  <si>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</si>
  <si>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</si>
  <si>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</si>
  <si>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</si>
  <si>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</si>
  <si>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</si>
  <si>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</si>
  <si>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</si>
  <si>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</si>
  <si>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</si>
  <si>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</si>
  <si>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</si>
  <si>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</si>
  <si>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</si>
  <si>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</si>
  <si>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</si>
  <si>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</si>
  <si>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</si>
  <si>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</si>
  <si>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</si>
  <si>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</si>
  <si>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</si>
  <si>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</si>
  <si>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</si>
  <si>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</si>
  <si>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</si>
  <si>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</si>
  <si>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</si>
  <si>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</si>
  <si>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</si>
  <si>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</si>
  <si>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</si>
  <si>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</si>
  <si>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</si>
  <si>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</si>
  <si>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</si>
  <si>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</si>
  <si>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</si>
  <si>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</si>
  <si>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</si>
  <si>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</si>
  <si>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</si>
  <si>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</si>
  <si>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</si>
  <si>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</si>
  <si>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</si>
  <si>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</si>
  <si>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</si>
  <si>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</si>
  <si>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</si>
  <si>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</si>
  <si>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</si>
  <si>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</si>
  <si>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</si>
  <si>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</si>
  <si>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</si>
  <si>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</si>
  <si>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</si>
  <si>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</si>
  <si>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</si>
  <si>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</si>
  <si>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</si>
  <si>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</si>
  <si>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</si>
  <si>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</si>
  <si>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</si>
  <si>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</si>
  <si>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</si>
  <si>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</si>
  <si>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</si>
  <si>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</si>
  <si>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</si>
  <si>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</si>
  <si>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</si>
  <si>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</si>
  <si>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</si>
  <si>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</si>
  <si>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</si>
  <si>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</si>
  <si>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</si>
  <si>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</si>
  <si>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</si>
  <si>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</si>
  <si>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</si>
  <si>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</si>
  <si>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</si>
  <si>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</si>
  <si>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</si>
  <si>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</si>
  <si>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</si>
  <si>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</si>
  <si>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</si>
  <si>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</si>
  <si>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</si>
  <si>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</si>
  <si>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</si>
  <si>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</si>
  <si>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</si>
  <si>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</si>
  <si>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</si>
  <si>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</si>
  <si>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</si>
  <si>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</si>
  <si>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</si>
  <si>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</si>
  <si>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</si>
  <si>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</si>
  <si>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</si>
  <si>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</si>
  <si>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</si>
  <si>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</si>
  <si>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</si>
  <si>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</si>
  <si>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</si>
  <si>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</si>
  <si>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</si>
  <si>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</si>
  <si>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</si>
  <si>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</si>
  <si>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</si>
  <si>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</si>
  <si>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</si>
  <si>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</si>
  <si>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04/08/16 - VENCIMENTO 12/08/16</t>
  </si>
  <si>
    <t>6.4. Revisão de Remuneração pelo Serviço Atende ¹</t>
  </si>
  <si>
    <t xml:space="preserve">¹ - Reajuste anual dos preços referente ao período de operação de 01/05/16 a 03/08/16. 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</si>
</sst>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608050</v>
      </c>
      <c r="C7" s="9">
        <f t="shared" si="0"/>
        <v>769449</v>
      </c>
      <c r="D7" s="9">
        <f t="shared" si="0"/>
        <v>818320</v>
      </c>
      <c r="E7" s="9">
        <f t="shared" si="0"/>
        <v>541636</v>
      </c>
      <c r="F7" s="9">
        <f t="shared" si="0"/>
        <v>724742</v>
      </c>
      <c r="G7" s="9">
        <f t="shared" si="0"/>
        <v>1212424</v>
      </c>
      <c r="H7" s="9">
        <f t="shared" si="0"/>
        <v>567420</v>
      </c>
      <c r="I7" s="9">
        <f t="shared" si="0"/>
        <v>122183</v>
      </c>
      <c r="J7" s="9">
        <f t="shared" si="0"/>
        <v>313099</v>
      </c>
      <c r="K7" s="9">
        <f t="shared" si="0"/>
        <v>5677323</v>
      </c>
      <c r="L7" s="52"/>
    </row>
    <row r="8" spans="1:11" ht="17.25" customHeight="1">
      <c r="A8" s="10" t="s">
        <v>99</v>
      </c>
      <c r="B8" s="11">
        <f>B9+B12+B16</f>
        <v>302844</v>
      </c>
      <c r="C8" s="11">
        <f aca="true" t="shared" si="1" ref="C8:J8">C9+C12+C16</f>
        <v>391526</v>
      </c>
      <c r="D8" s="11">
        <f t="shared" si="1"/>
        <v>391433</v>
      </c>
      <c r="E8" s="11">
        <f t="shared" si="1"/>
        <v>278396</v>
      </c>
      <c r="F8" s="11">
        <f t="shared" si="1"/>
        <v>361058</v>
      </c>
      <c r="G8" s="11">
        <f t="shared" si="1"/>
        <v>606126</v>
      </c>
      <c r="H8" s="11">
        <f t="shared" si="1"/>
        <v>309405</v>
      </c>
      <c r="I8" s="11">
        <f t="shared" si="1"/>
        <v>56339</v>
      </c>
      <c r="J8" s="11">
        <f t="shared" si="1"/>
        <v>145993</v>
      </c>
      <c r="K8" s="11">
        <f>SUM(B8:J8)</f>
        <v>2843120</v>
      </c>
    </row>
    <row r="9" spans="1:11" ht="17.25" customHeight="1">
      <c r="A9" s="15" t="s">
        <v>17</v>
      </c>
      <c r="B9" s="13">
        <f>+B10+B11</f>
        <v>36593</v>
      </c>
      <c r="C9" s="13">
        <f aca="true" t="shared" si="2" ref="C9:J9">+C10+C11</f>
        <v>49724</v>
      </c>
      <c r="D9" s="13">
        <f t="shared" si="2"/>
        <v>42889</v>
      </c>
      <c r="E9" s="13">
        <f t="shared" si="2"/>
        <v>33790</v>
      </c>
      <c r="F9" s="13">
        <f t="shared" si="2"/>
        <v>39094</v>
      </c>
      <c r="G9" s="13">
        <f t="shared" si="2"/>
        <v>50054</v>
      </c>
      <c r="H9" s="13">
        <f t="shared" si="2"/>
        <v>47229</v>
      </c>
      <c r="I9" s="13">
        <f t="shared" si="2"/>
        <v>8099</v>
      </c>
      <c r="J9" s="13">
        <f t="shared" si="2"/>
        <v>14928</v>
      </c>
      <c r="K9" s="11">
        <f>SUM(B9:J9)</f>
        <v>322400</v>
      </c>
    </row>
    <row r="10" spans="1:11" ht="17.25" customHeight="1">
      <c r="A10" s="29" t="s">
        <v>18</v>
      </c>
      <c r="B10" s="13">
        <v>36593</v>
      </c>
      <c r="C10" s="13">
        <v>49724</v>
      </c>
      <c r="D10" s="13">
        <v>42889</v>
      </c>
      <c r="E10" s="13">
        <v>33790</v>
      </c>
      <c r="F10" s="13">
        <v>39094</v>
      </c>
      <c r="G10" s="13">
        <v>50054</v>
      </c>
      <c r="H10" s="13">
        <v>47229</v>
      </c>
      <c r="I10" s="13">
        <v>8099</v>
      </c>
      <c r="J10" s="13">
        <v>14928</v>
      </c>
      <c r="K10" s="11">
        <f>SUM(B10:J10)</f>
        <v>322400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230944</v>
      </c>
      <c r="C12" s="17">
        <f t="shared" si="3"/>
        <v>298812</v>
      </c>
      <c r="D12" s="17">
        <f t="shared" si="3"/>
        <v>303555</v>
      </c>
      <c r="E12" s="17">
        <f t="shared" si="3"/>
        <v>213434</v>
      </c>
      <c r="F12" s="17">
        <f t="shared" si="3"/>
        <v>275300</v>
      </c>
      <c r="G12" s="17">
        <f t="shared" si="3"/>
        <v>473442</v>
      </c>
      <c r="H12" s="17">
        <f t="shared" si="3"/>
        <v>230628</v>
      </c>
      <c r="I12" s="17">
        <f t="shared" si="3"/>
        <v>41138</v>
      </c>
      <c r="J12" s="17">
        <f t="shared" si="3"/>
        <v>113592</v>
      </c>
      <c r="K12" s="11">
        <f aca="true" t="shared" si="4" ref="K12:K27">SUM(B12:J12)</f>
        <v>2180845</v>
      </c>
    </row>
    <row r="13" spans="1:13" ht="17.25" customHeight="1">
      <c r="A13" s="14" t="s">
        <v>20</v>
      </c>
      <c r="B13" s="13">
        <v>108359</v>
      </c>
      <c r="C13" s="13">
        <v>149978</v>
      </c>
      <c r="D13" s="13">
        <v>157653</v>
      </c>
      <c r="E13" s="13">
        <v>107807</v>
      </c>
      <c r="F13" s="13">
        <v>136859</v>
      </c>
      <c r="G13" s="13">
        <v>221837</v>
      </c>
      <c r="H13" s="13">
        <v>104582</v>
      </c>
      <c r="I13" s="13">
        <v>22646</v>
      </c>
      <c r="J13" s="13">
        <v>58687</v>
      </c>
      <c r="K13" s="11">
        <f t="shared" si="4"/>
        <v>1068408</v>
      </c>
      <c r="L13" s="52"/>
      <c r="M13" s="53"/>
    </row>
    <row r="14" spans="1:12" ht="17.25" customHeight="1">
      <c r="A14" s="14" t="s">
        <v>21</v>
      </c>
      <c r="B14" s="13">
        <v>113819</v>
      </c>
      <c r="C14" s="13">
        <v>135467</v>
      </c>
      <c r="D14" s="13">
        <v>136107</v>
      </c>
      <c r="E14" s="13">
        <v>97183</v>
      </c>
      <c r="F14" s="13">
        <v>130290</v>
      </c>
      <c r="G14" s="13">
        <v>238826</v>
      </c>
      <c r="H14" s="13">
        <v>110756</v>
      </c>
      <c r="I14" s="13">
        <v>16285</v>
      </c>
      <c r="J14" s="13">
        <v>51871</v>
      </c>
      <c r="K14" s="11">
        <f t="shared" si="4"/>
        <v>1030604</v>
      </c>
      <c r="L14" s="52"/>
    </row>
    <row r="15" spans="1:11" ht="17.25" customHeight="1">
      <c r="A15" s="14" t="s">
        <v>22</v>
      </c>
      <c r="B15" s="13">
        <v>8766</v>
      </c>
      <c r="C15" s="13">
        <v>13367</v>
      </c>
      <c r="D15" s="13">
        <v>9795</v>
      </c>
      <c r="E15" s="13">
        <v>8444</v>
      </c>
      <c r="F15" s="13">
        <v>8151</v>
      </c>
      <c r="G15" s="13">
        <v>12779</v>
      </c>
      <c r="H15" s="13">
        <v>15290</v>
      </c>
      <c r="I15" s="13">
        <v>2207</v>
      </c>
      <c r="J15" s="13">
        <v>3034</v>
      </c>
      <c r="K15" s="11">
        <f t="shared" si="4"/>
        <v>81833</v>
      </c>
    </row>
    <row r="16" spans="1:11" ht="17.25" customHeight="1">
      <c r="A16" s="15" t="s">
        <v>95</v>
      </c>
      <c r="B16" s="13">
        <f>B17+B18+B19</f>
        <v>35307</v>
      </c>
      <c r="C16" s="13">
        <f aca="true" t="shared" si="5" ref="C16:J16">C17+C18+C19</f>
        <v>42990</v>
      </c>
      <c r="D16" s="13">
        <f t="shared" si="5"/>
        <v>44989</v>
      </c>
      <c r="E16" s="13">
        <f t="shared" si="5"/>
        <v>31172</v>
      </c>
      <c r="F16" s="13">
        <f t="shared" si="5"/>
        <v>46664</v>
      </c>
      <c r="G16" s="13">
        <f t="shared" si="5"/>
        <v>82630</v>
      </c>
      <c r="H16" s="13">
        <f t="shared" si="5"/>
        <v>31548</v>
      </c>
      <c r="I16" s="13">
        <f t="shared" si="5"/>
        <v>7102</v>
      </c>
      <c r="J16" s="13">
        <f t="shared" si="5"/>
        <v>17473</v>
      </c>
      <c r="K16" s="11">
        <f t="shared" si="4"/>
        <v>339875</v>
      </c>
    </row>
    <row r="17" spans="1:11" ht="17.25" customHeight="1">
      <c r="A17" s="14" t="s">
        <v>96</v>
      </c>
      <c r="B17" s="13">
        <v>21726</v>
      </c>
      <c r="C17" s="13">
        <v>28956</v>
      </c>
      <c r="D17" s="13">
        <v>28077</v>
      </c>
      <c r="E17" s="13">
        <v>19895</v>
      </c>
      <c r="F17" s="13">
        <v>29502</v>
      </c>
      <c r="G17" s="13">
        <v>50068</v>
      </c>
      <c r="H17" s="13">
        <v>20815</v>
      </c>
      <c r="I17" s="13">
        <v>4799</v>
      </c>
      <c r="J17" s="13">
        <v>10933</v>
      </c>
      <c r="K17" s="11">
        <f t="shared" si="4"/>
        <v>214771</v>
      </c>
    </row>
    <row r="18" spans="1:11" ht="17.25" customHeight="1">
      <c r="A18" s="14" t="s">
        <v>97</v>
      </c>
      <c r="B18" s="13">
        <v>12293</v>
      </c>
      <c r="C18" s="13">
        <v>12207</v>
      </c>
      <c r="D18" s="13">
        <v>15713</v>
      </c>
      <c r="E18" s="13">
        <v>10179</v>
      </c>
      <c r="F18" s="13">
        <v>16047</v>
      </c>
      <c r="G18" s="13">
        <v>30670</v>
      </c>
      <c r="H18" s="13">
        <v>8863</v>
      </c>
      <c r="I18" s="13">
        <v>2018</v>
      </c>
      <c r="J18" s="13">
        <v>6115</v>
      </c>
      <c r="K18" s="11">
        <f t="shared" si="4"/>
        <v>114105</v>
      </c>
    </row>
    <row r="19" spans="1:11" ht="17.25" customHeight="1">
      <c r="A19" s="14" t="s">
        <v>98</v>
      </c>
      <c r="B19" s="13">
        <v>1288</v>
      </c>
      <c r="C19" s="13">
        <v>1827</v>
      </c>
      <c r="D19" s="13">
        <v>1199</v>
      </c>
      <c r="E19" s="13">
        <v>1098</v>
      </c>
      <c r="F19" s="13">
        <v>1115</v>
      </c>
      <c r="G19" s="13">
        <v>1892</v>
      </c>
      <c r="H19" s="13">
        <v>1870</v>
      </c>
      <c r="I19" s="13">
        <v>285</v>
      </c>
      <c r="J19" s="13">
        <v>425</v>
      </c>
      <c r="K19" s="11">
        <f t="shared" si="4"/>
        <v>10999</v>
      </c>
    </row>
    <row r="20" spans="1:11" ht="17.25" customHeight="1">
      <c r="A20" s="16" t="s">
        <v>23</v>
      </c>
      <c r="B20" s="11">
        <f>+B21+B22+B23</f>
        <v>164588</v>
      </c>
      <c r="C20" s="11">
        <f aca="true" t="shared" si="6" ref="C20:J20">+C21+C22+C23</f>
        <v>185332</v>
      </c>
      <c r="D20" s="11">
        <f t="shared" si="6"/>
        <v>215668</v>
      </c>
      <c r="E20" s="11">
        <f t="shared" si="6"/>
        <v>134910</v>
      </c>
      <c r="F20" s="11">
        <f t="shared" si="6"/>
        <v>208632</v>
      </c>
      <c r="G20" s="11">
        <f t="shared" si="6"/>
        <v>391088</v>
      </c>
      <c r="H20" s="11">
        <f t="shared" si="6"/>
        <v>141668</v>
      </c>
      <c r="I20" s="11">
        <f t="shared" si="6"/>
        <v>32692</v>
      </c>
      <c r="J20" s="11">
        <f t="shared" si="6"/>
        <v>77566</v>
      </c>
      <c r="K20" s="11">
        <f t="shared" si="4"/>
        <v>1552144</v>
      </c>
    </row>
    <row r="21" spans="1:12" ht="17.25" customHeight="1">
      <c r="A21" s="12" t="s">
        <v>24</v>
      </c>
      <c r="B21" s="13">
        <v>85084</v>
      </c>
      <c r="C21" s="13">
        <v>105354</v>
      </c>
      <c r="D21" s="13">
        <v>123948</v>
      </c>
      <c r="E21" s="13">
        <v>76257</v>
      </c>
      <c r="F21" s="13">
        <v>115341</v>
      </c>
      <c r="G21" s="13">
        <v>200225</v>
      </c>
      <c r="H21" s="13">
        <v>77280</v>
      </c>
      <c r="I21" s="13">
        <v>19961</v>
      </c>
      <c r="J21" s="13">
        <v>43392</v>
      </c>
      <c r="K21" s="11">
        <f t="shared" si="4"/>
        <v>846842</v>
      </c>
      <c r="L21" s="52"/>
    </row>
    <row r="22" spans="1:12" ht="17.25" customHeight="1">
      <c r="A22" s="12" t="s">
        <v>25</v>
      </c>
      <c r="B22" s="13">
        <v>75508</v>
      </c>
      <c r="C22" s="13">
        <v>74983</v>
      </c>
      <c r="D22" s="13">
        <v>87342</v>
      </c>
      <c r="E22" s="13">
        <v>55564</v>
      </c>
      <c r="F22" s="13">
        <v>89727</v>
      </c>
      <c r="G22" s="13">
        <v>184551</v>
      </c>
      <c r="H22" s="13">
        <v>59216</v>
      </c>
      <c r="I22" s="13">
        <v>11895</v>
      </c>
      <c r="J22" s="13">
        <v>32878</v>
      </c>
      <c r="K22" s="11">
        <f t="shared" si="4"/>
        <v>671664</v>
      </c>
      <c r="L22" s="52"/>
    </row>
    <row r="23" spans="1:11" ht="17.25" customHeight="1">
      <c r="A23" s="12" t="s">
        <v>26</v>
      </c>
      <c r="B23" s="13">
        <v>3996</v>
      </c>
      <c r="C23" s="13">
        <v>4995</v>
      </c>
      <c r="D23" s="13">
        <v>4378</v>
      </c>
      <c r="E23" s="13">
        <v>3089</v>
      </c>
      <c r="F23" s="13">
        <v>3564</v>
      </c>
      <c r="G23" s="13">
        <v>6312</v>
      </c>
      <c r="H23" s="13">
        <v>5172</v>
      </c>
      <c r="I23" s="13">
        <v>836</v>
      </c>
      <c r="J23" s="13">
        <v>1296</v>
      </c>
      <c r="K23" s="11">
        <f t="shared" si="4"/>
        <v>33638</v>
      </c>
    </row>
    <row r="24" spans="1:11" ht="17.25" customHeight="1">
      <c r="A24" s="16" t="s">
        <v>27</v>
      </c>
      <c r="B24" s="13">
        <f>+B25+B26</f>
        <v>140618</v>
      </c>
      <c r="C24" s="13">
        <f aca="true" t="shared" si="7" ref="C24:J24">+C25+C26</f>
        <v>192591</v>
      </c>
      <c r="D24" s="13">
        <f t="shared" si="7"/>
        <v>211219</v>
      </c>
      <c r="E24" s="13">
        <f t="shared" si="7"/>
        <v>128330</v>
      </c>
      <c r="F24" s="13">
        <f t="shared" si="7"/>
        <v>155052</v>
      </c>
      <c r="G24" s="13">
        <f t="shared" si="7"/>
        <v>215210</v>
      </c>
      <c r="H24" s="13">
        <f t="shared" si="7"/>
        <v>108204</v>
      </c>
      <c r="I24" s="13">
        <f t="shared" si="7"/>
        <v>33152</v>
      </c>
      <c r="J24" s="13">
        <f t="shared" si="7"/>
        <v>89540</v>
      </c>
      <c r="K24" s="11">
        <f t="shared" si="4"/>
        <v>1273916</v>
      </c>
    </row>
    <row r="25" spans="1:12" ht="17.25" customHeight="1">
      <c r="A25" s="12" t="s">
        <v>130</v>
      </c>
      <c r="B25" s="13">
        <v>69410</v>
      </c>
      <c r="C25" s="13">
        <v>103808</v>
      </c>
      <c r="D25" s="13">
        <v>119950</v>
      </c>
      <c r="E25" s="13">
        <v>71513</v>
      </c>
      <c r="F25" s="13">
        <v>84483</v>
      </c>
      <c r="G25" s="13">
        <v>110626</v>
      </c>
      <c r="H25" s="13">
        <v>54475</v>
      </c>
      <c r="I25" s="13">
        <v>21012</v>
      </c>
      <c r="J25" s="13">
        <v>48774</v>
      </c>
      <c r="K25" s="11">
        <f t="shared" si="4"/>
        <v>684051</v>
      </c>
      <c r="L25" s="52"/>
    </row>
    <row r="26" spans="1:12" ht="17.25" customHeight="1">
      <c r="A26" s="12" t="s">
        <v>131</v>
      </c>
      <c r="B26" s="13">
        <v>71208</v>
      </c>
      <c r="C26" s="13">
        <v>88783</v>
      </c>
      <c r="D26" s="13">
        <v>91269</v>
      </c>
      <c r="E26" s="13">
        <v>56817</v>
      </c>
      <c r="F26" s="13">
        <v>70569</v>
      </c>
      <c r="G26" s="13">
        <v>104584</v>
      </c>
      <c r="H26" s="13">
        <v>53729</v>
      </c>
      <c r="I26" s="13">
        <v>12140</v>
      </c>
      <c r="J26" s="13">
        <v>40766</v>
      </c>
      <c r="K26" s="11">
        <f t="shared" si="4"/>
        <v>589865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8143</v>
      </c>
      <c r="I27" s="11">
        <v>0</v>
      </c>
      <c r="J27" s="11">
        <v>0</v>
      </c>
      <c r="K27" s="11">
        <f t="shared" si="4"/>
        <v>8143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2.7205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2.8846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2.7253</v>
      </c>
      <c r="C30" s="32">
        <v>3.1016</v>
      </c>
      <c r="D30" s="32">
        <v>3.4996</v>
      </c>
      <c r="E30" s="32">
        <v>2.9763</v>
      </c>
      <c r="F30" s="32">
        <v>2.8893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104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8164.38</v>
      </c>
      <c r="I35" s="19">
        <v>0</v>
      </c>
      <c r="J35" s="19">
        <v>0</v>
      </c>
      <c r="K35" s="23">
        <f>SUM(B35:J35)</f>
        <v>8164.38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103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1677144.2</v>
      </c>
      <c r="C47" s="22">
        <f aca="true" t="shared" si="12" ref="C47:H47">+C48+C57</f>
        <v>2417820.6700000004</v>
      </c>
      <c r="D47" s="22">
        <f t="shared" si="12"/>
        <v>2891959.6099999994</v>
      </c>
      <c r="E47" s="22">
        <f t="shared" si="12"/>
        <v>1635752.48</v>
      </c>
      <c r="F47" s="22">
        <f t="shared" si="12"/>
        <v>2119693.24</v>
      </c>
      <c r="G47" s="22">
        <f t="shared" si="12"/>
        <v>3046470.35</v>
      </c>
      <c r="H47" s="22">
        <f t="shared" si="12"/>
        <v>1646674.26</v>
      </c>
      <c r="I47" s="22">
        <f>+I48+I57</f>
        <v>618248.71</v>
      </c>
      <c r="J47" s="22">
        <f>+J48+J57</f>
        <v>954863.7100000001</v>
      </c>
      <c r="K47" s="22">
        <f>SUM(B47:J47)</f>
        <v>17008627.23</v>
      </c>
    </row>
    <row r="48" spans="1:11" ht="17.25" customHeight="1">
      <c r="A48" s="16" t="s">
        <v>112</v>
      </c>
      <c r="B48" s="23">
        <f>SUM(B49:B56)</f>
        <v>1658291.71</v>
      </c>
      <c r="C48" s="23">
        <f aca="true" t="shared" si="13" ref="C48:J48">SUM(C49:C56)</f>
        <v>2393831.1600000006</v>
      </c>
      <c r="D48" s="23">
        <f t="shared" si="13"/>
        <v>2866086.8299999996</v>
      </c>
      <c r="E48" s="23">
        <f t="shared" si="13"/>
        <v>1613035.69</v>
      </c>
      <c r="F48" s="23">
        <f t="shared" si="13"/>
        <v>2095872.29</v>
      </c>
      <c r="G48" s="23">
        <f t="shared" si="13"/>
        <v>3016181.48</v>
      </c>
      <c r="H48" s="23">
        <f t="shared" si="13"/>
        <v>1626473.03</v>
      </c>
      <c r="I48" s="23">
        <f t="shared" si="13"/>
        <v>618248.71</v>
      </c>
      <c r="J48" s="23">
        <f t="shared" si="13"/>
        <v>940793.91</v>
      </c>
      <c r="K48" s="23">
        <f aca="true" t="shared" si="14" ref="K48:K57">SUM(B48:J48)</f>
        <v>16828814.81</v>
      </c>
    </row>
    <row r="49" spans="1:11" ht="17.25" customHeight="1">
      <c r="A49" s="34" t="s">
        <v>44</v>
      </c>
      <c r="B49" s="23">
        <f aca="true" t="shared" si="15" ref="B49:H49">ROUND(B30*B7,2)</f>
        <v>1657118.67</v>
      </c>
      <c r="C49" s="23">
        <f t="shared" si="15"/>
        <v>2386523.02</v>
      </c>
      <c r="D49" s="23">
        <f t="shared" si="15"/>
        <v>2863792.67</v>
      </c>
      <c r="E49" s="23">
        <f t="shared" si="15"/>
        <v>1612071.23</v>
      </c>
      <c r="F49" s="23">
        <f t="shared" si="15"/>
        <v>2093997.06</v>
      </c>
      <c r="G49" s="23">
        <f t="shared" si="15"/>
        <v>3013479.85</v>
      </c>
      <c r="H49" s="23">
        <f t="shared" si="15"/>
        <v>1617203.74</v>
      </c>
      <c r="I49" s="23">
        <f>ROUND(I30*I7,2)</f>
        <v>617182.99</v>
      </c>
      <c r="J49" s="23">
        <f>ROUND(J30*J7,2)</f>
        <v>938576.87</v>
      </c>
      <c r="K49" s="23">
        <f t="shared" si="14"/>
        <v>16799946.1</v>
      </c>
    </row>
    <row r="50" spans="1:11" ht="17.25" customHeight="1">
      <c r="A50" s="34" t="s">
        <v>45</v>
      </c>
      <c r="B50" s="19">
        <v>0</v>
      </c>
      <c r="C50" s="23">
        <f>ROUND(C31*C7,2)</f>
        <v>5304.72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5304.72</v>
      </c>
    </row>
    <row r="51" spans="1:11" ht="17.25" customHeight="1">
      <c r="A51" s="67" t="s">
        <v>105</v>
      </c>
      <c r="B51" s="68">
        <f aca="true" t="shared" si="16" ref="B51:H51">ROUND(B32*B7,2)</f>
        <v>-2918.64</v>
      </c>
      <c r="C51" s="68">
        <f t="shared" si="16"/>
        <v>-3770.3</v>
      </c>
      <c r="D51" s="68">
        <f t="shared" si="16"/>
        <v>-4091.6</v>
      </c>
      <c r="E51" s="68">
        <f t="shared" si="16"/>
        <v>-2480.94</v>
      </c>
      <c r="F51" s="68">
        <f t="shared" si="16"/>
        <v>-3406.29</v>
      </c>
      <c r="G51" s="68">
        <f t="shared" si="16"/>
        <v>-4728.45</v>
      </c>
      <c r="H51" s="68">
        <f t="shared" si="16"/>
        <v>-2610.13</v>
      </c>
      <c r="I51" s="19">
        <v>0</v>
      </c>
      <c r="J51" s="19">
        <v>0</v>
      </c>
      <c r="K51" s="68">
        <f>SUM(B51:J51)</f>
        <v>-24006.350000000002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8164.38</v>
      </c>
      <c r="I53" s="31">
        <f>+I35</f>
        <v>0</v>
      </c>
      <c r="J53" s="31">
        <f>+J35</f>
        <v>0</v>
      </c>
      <c r="K53" s="23">
        <f t="shared" si="14"/>
        <v>8164.38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111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18852.49</v>
      </c>
      <c r="C57" s="36">
        <v>23989.51</v>
      </c>
      <c r="D57" s="36">
        <v>25872.78</v>
      </c>
      <c r="E57" s="36">
        <v>22716.79</v>
      </c>
      <c r="F57" s="36">
        <v>23820.95</v>
      </c>
      <c r="G57" s="36">
        <v>30288.87</v>
      </c>
      <c r="H57" s="36">
        <v>20201.23</v>
      </c>
      <c r="I57" s="19">
        <v>0</v>
      </c>
      <c r="J57" s="36">
        <v>14069.8</v>
      </c>
      <c r="K57" s="36">
        <f t="shared" si="14"/>
        <v>179812.42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-135035.46</v>
      </c>
      <c r="C61" s="35">
        <f t="shared" si="17"/>
        <v>-107529.69</v>
      </c>
      <c r="D61" s="35">
        <f t="shared" si="17"/>
        <v>-91360.1</v>
      </c>
      <c r="E61" s="35">
        <f t="shared" si="17"/>
        <v>-158770.97999999998</v>
      </c>
      <c r="F61" s="35">
        <f t="shared" si="17"/>
        <v>-154974.35000000003</v>
      </c>
      <c r="G61" s="35">
        <f t="shared" si="17"/>
        <v>-152940.53</v>
      </c>
      <c r="H61" s="35">
        <f t="shared" si="17"/>
        <v>-103143.63000000002</v>
      </c>
      <c r="I61" s="35">
        <f t="shared" si="17"/>
        <v>-97647.77</v>
      </c>
      <c r="J61" s="35">
        <f t="shared" si="17"/>
        <v>-22753.179999999993</v>
      </c>
      <c r="K61" s="35">
        <f>SUM(B61:J61)</f>
        <v>-1024155.6900000002</v>
      </c>
    </row>
    <row r="62" spans="1:11" ht="18.75" customHeight="1">
      <c r="A62" s="16" t="s">
        <v>75</v>
      </c>
      <c r="B62" s="35">
        <f aca="true" t="shared" si="18" ref="B62:J62">B63+B64+B65+B66+B67+B68</f>
        <v>-204862.36</v>
      </c>
      <c r="C62" s="35">
        <f t="shared" si="18"/>
        <v>-193125.53</v>
      </c>
      <c r="D62" s="35">
        <f t="shared" si="18"/>
        <v>-186353.35</v>
      </c>
      <c r="E62" s="35">
        <f t="shared" si="18"/>
        <v>-244318.81</v>
      </c>
      <c r="F62" s="35">
        <f t="shared" si="18"/>
        <v>-244257.26</v>
      </c>
      <c r="G62" s="35">
        <f t="shared" si="18"/>
        <v>-258020.45</v>
      </c>
      <c r="H62" s="35">
        <f t="shared" si="18"/>
        <v>-179470.2</v>
      </c>
      <c r="I62" s="35">
        <f t="shared" si="18"/>
        <v>-30776.2</v>
      </c>
      <c r="J62" s="35">
        <f t="shared" si="18"/>
        <v>-56726.4</v>
      </c>
      <c r="K62" s="35">
        <f aca="true" t="shared" si="19" ref="K62:K91">SUM(B62:J62)</f>
        <v>-1597910.5599999998</v>
      </c>
    </row>
    <row r="63" spans="1:11" ht="18.75" customHeight="1">
      <c r="A63" s="12" t="s">
        <v>76</v>
      </c>
      <c r="B63" s="35">
        <f>-ROUND(B9*$D$3,2)</f>
        <v>-139053.4</v>
      </c>
      <c r="C63" s="35">
        <f aca="true" t="shared" si="20" ref="C63:J63">-ROUND(C9*$D$3,2)</f>
        <v>-188951.2</v>
      </c>
      <c r="D63" s="35">
        <f t="shared" si="20"/>
        <v>-162978.2</v>
      </c>
      <c r="E63" s="35">
        <f t="shared" si="20"/>
        <v>-128402</v>
      </c>
      <c r="F63" s="35">
        <f t="shared" si="20"/>
        <v>-148557.2</v>
      </c>
      <c r="G63" s="35">
        <f t="shared" si="20"/>
        <v>-190205.2</v>
      </c>
      <c r="H63" s="35">
        <f t="shared" si="20"/>
        <v>-179470.2</v>
      </c>
      <c r="I63" s="35">
        <f t="shared" si="20"/>
        <v>-30776.2</v>
      </c>
      <c r="J63" s="35">
        <f t="shared" si="20"/>
        <v>-56726.4</v>
      </c>
      <c r="K63" s="35">
        <f t="shared" si="19"/>
        <v>-1225119.9999999998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-1162.8</v>
      </c>
      <c r="C65" s="35">
        <v>-148.2</v>
      </c>
      <c r="D65" s="35">
        <v>-285</v>
      </c>
      <c r="E65" s="35">
        <v>-858.8</v>
      </c>
      <c r="F65" s="35">
        <v>-463.6</v>
      </c>
      <c r="G65" s="35">
        <v>-501.6</v>
      </c>
      <c r="H65" s="19">
        <v>0</v>
      </c>
      <c r="I65" s="19">
        <v>0</v>
      </c>
      <c r="J65" s="19">
        <v>0</v>
      </c>
      <c r="K65" s="35">
        <f t="shared" si="19"/>
        <v>-3420</v>
      </c>
    </row>
    <row r="66" spans="1:11" ht="18.75" customHeight="1">
      <c r="A66" s="12" t="s">
        <v>106</v>
      </c>
      <c r="B66" s="35">
        <v>-2606.8</v>
      </c>
      <c r="C66" s="35">
        <v>-877.8</v>
      </c>
      <c r="D66" s="35">
        <v>-558.6</v>
      </c>
      <c r="E66" s="35">
        <v>-532</v>
      </c>
      <c r="F66" s="19">
        <v>0</v>
      </c>
      <c r="G66" s="35">
        <v>-691.6</v>
      </c>
      <c r="H66" s="19">
        <v>0</v>
      </c>
      <c r="I66" s="19">
        <v>0</v>
      </c>
      <c r="J66" s="19">
        <v>0</v>
      </c>
      <c r="K66" s="35">
        <f t="shared" si="19"/>
        <v>-5266.800000000001</v>
      </c>
    </row>
    <row r="67" spans="1:11" ht="18.75" customHeight="1">
      <c r="A67" s="12" t="s">
        <v>53</v>
      </c>
      <c r="B67" s="35">
        <v>-62039.36</v>
      </c>
      <c r="C67" s="35">
        <v>-3103.33</v>
      </c>
      <c r="D67" s="35">
        <v>-22531.55</v>
      </c>
      <c r="E67" s="35">
        <v>-114526.01</v>
      </c>
      <c r="F67" s="35">
        <v>-95236.46</v>
      </c>
      <c r="G67" s="35">
        <v>-66622.05</v>
      </c>
      <c r="H67" s="19">
        <v>0</v>
      </c>
      <c r="I67" s="19">
        <v>0</v>
      </c>
      <c r="J67" s="19">
        <v>0</v>
      </c>
      <c r="K67" s="35">
        <f t="shared" si="19"/>
        <v>-364058.76</v>
      </c>
    </row>
    <row r="68" spans="1:11" ht="18.75" customHeight="1">
      <c r="A68" s="12" t="s">
        <v>54</v>
      </c>
      <c r="B68" s="19">
        <v>0</v>
      </c>
      <c r="C68" s="19">
        <v>-45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-45</v>
      </c>
    </row>
    <row r="69" spans="1:11" s="74" customFormat="1" ht="18.75" customHeight="1">
      <c r="A69" s="65" t="s">
        <v>80</v>
      </c>
      <c r="B69" s="68">
        <f aca="true" t="shared" si="21" ref="B69:J69">SUM(B70:B99)</f>
        <v>-13249.13</v>
      </c>
      <c r="C69" s="68">
        <f t="shared" si="21"/>
        <v>-19325.07</v>
      </c>
      <c r="D69" s="68">
        <f t="shared" si="21"/>
        <v>-19262.53</v>
      </c>
      <c r="E69" s="68">
        <f t="shared" si="21"/>
        <v>-12750.43</v>
      </c>
      <c r="F69" s="68">
        <f t="shared" si="21"/>
        <v>-17902.390000000003</v>
      </c>
      <c r="G69" s="68">
        <f t="shared" si="21"/>
        <v>-26713.05</v>
      </c>
      <c r="H69" s="68">
        <f t="shared" si="21"/>
        <v>-13073.91</v>
      </c>
      <c r="I69" s="68">
        <f t="shared" si="21"/>
        <v>-66871.57</v>
      </c>
      <c r="J69" s="68">
        <f t="shared" si="21"/>
        <v>-9475.22</v>
      </c>
      <c r="K69" s="68">
        <f t="shared" si="19"/>
        <v>-198623.30000000002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-91.59</v>
      </c>
      <c r="D71" s="35">
        <v>-12.61</v>
      </c>
      <c r="E71" s="19">
        <v>0</v>
      </c>
      <c r="F71" s="19">
        <v>0</v>
      </c>
      <c r="G71" s="35">
        <v>-12.61</v>
      </c>
      <c r="H71" s="19">
        <v>0</v>
      </c>
      <c r="I71" s="19">
        <v>0</v>
      </c>
      <c r="J71" s="19">
        <v>0</v>
      </c>
      <c r="K71" s="68">
        <f t="shared" si="19"/>
        <v>-116.81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8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8">
        <f t="shared" si="19"/>
        <v>-60000</v>
      </c>
    </row>
    <row r="74" spans="1:11" ht="18.75" customHeight="1">
      <c r="A74" s="34" t="s">
        <v>59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-26700.44</v>
      </c>
      <c r="H74" s="35">
        <v>-13073.91</v>
      </c>
      <c r="I74" s="35">
        <v>-4596.09</v>
      </c>
      <c r="J74" s="35">
        <v>-9475.22</v>
      </c>
      <c r="K74" s="68">
        <f t="shared" si="19"/>
        <v>-134782.61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110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113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114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115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129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133</v>
      </c>
      <c r="B102" s="48">
        <v>83076.03</v>
      </c>
      <c r="C102" s="48">
        <v>104920.91</v>
      </c>
      <c r="D102" s="48">
        <v>114255.78</v>
      </c>
      <c r="E102" s="48">
        <v>98298.26</v>
      </c>
      <c r="F102" s="48">
        <v>107185.3</v>
      </c>
      <c r="G102" s="48">
        <v>131792.97</v>
      </c>
      <c r="H102" s="48">
        <v>89400.48</v>
      </c>
      <c r="I102" s="19">
        <v>0</v>
      </c>
      <c r="J102" s="48">
        <v>43448.44</v>
      </c>
      <c r="K102" s="48">
        <f>SUM(B102:J102)</f>
        <v>772378.1699999999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1542108.7400000002</v>
      </c>
      <c r="C104" s="24">
        <f t="shared" si="22"/>
        <v>2310290.980000001</v>
      </c>
      <c r="D104" s="24">
        <f t="shared" si="22"/>
        <v>2800599.51</v>
      </c>
      <c r="E104" s="24">
        <f t="shared" si="22"/>
        <v>1476981.5</v>
      </c>
      <c r="F104" s="24">
        <f t="shared" si="22"/>
        <v>1964718.8900000001</v>
      </c>
      <c r="G104" s="24">
        <f t="shared" si="22"/>
        <v>2893529.82</v>
      </c>
      <c r="H104" s="24">
        <f t="shared" si="22"/>
        <v>1543530.6300000001</v>
      </c>
      <c r="I104" s="24">
        <f>+I105+I106</f>
        <v>520600.94</v>
      </c>
      <c r="J104" s="24">
        <f>+J105+J106</f>
        <v>932110.53</v>
      </c>
      <c r="K104" s="48">
        <f>SUM(B104:J104)</f>
        <v>15984471.540000001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1440180.2200000002</v>
      </c>
      <c r="C105" s="24">
        <f t="shared" si="23"/>
        <v>2181380.560000001</v>
      </c>
      <c r="D105" s="24">
        <f t="shared" si="23"/>
        <v>2660470.9499999997</v>
      </c>
      <c r="E105" s="24">
        <f t="shared" si="23"/>
        <v>1355966.45</v>
      </c>
      <c r="F105" s="24">
        <f t="shared" si="23"/>
        <v>1833712.6400000001</v>
      </c>
      <c r="G105" s="24">
        <f t="shared" si="23"/>
        <v>2731447.98</v>
      </c>
      <c r="H105" s="24">
        <f t="shared" si="23"/>
        <v>1433928.9200000002</v>
      </c>
      <c r="I105" s="24">
        <f t="shared" si="23"/>
        <v>520600.94</v>
      </c>
      <c r="J105" s="24">
        <f t="shared" si="23"/>
        <v>874592.29</v>
      </c>
      <c r="K105" s="48">
        <f>SUM(B105:J105)</f>
        <v>15032280.95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101928.52</v>
      </c>
      <c r="C106" s="24">
        <f t="shared" si="24"/>
        <v>128910.42</v>
      </c>
      <c r="D106" s="24">
        <f t="shared" si="24"/>
        <v>140128.56</v>
      </c>
      <c r="E106" s="24">
        <f t="shared" si="24"/>
        <v>121015.04999999999</v>
      </c>
      <c r="F106" s="24">
        <f t="shared" si="24"/>
        <v>131006.25</v>
      </c>
      <c r="G106" s="24">
        <f t="shared" si="24"/>
        <v>162081.84</v>
      </c>
      <c r="H106" s="24">
        <f t="shared" si="24"/>
        <v>109601.70999999999</v>
      </c>
      <c r="I106" s="19">
        <f t="shared" si="24"/>
        <v>0</v>
      </c>
      <c r="J106" s="24">
        <f t="shared" si="24"/>
        <v>57518.240000000005</v>
      </c>
      <c r="K106" s="48">
        <f>SUM(B106:J106)</f>
        <v>952190.59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15984471.569999998</v>
      </c>
      <c r="L112" s="54"/>
    </row>
    <row r="113" spans="1:11" ht="18.75" customHeight="1">
      <c r="A113" s="26" t="s">
        <v>71</v>
      </c>
      <c r="B113" s="27">
        <v>193709.18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193709.18</v>
      </c>
    </row>
    <row r="114" spans="1:11" ht="18.75" customHeight="1">
      <c r="A114" s="26" t="s">
        <v>72</v>
      </c>
      <c r="B114" s="27">
        <v>1348399.56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1348399.56</v>
      </c>
    </row>
    <row r="115" spans="1:11" ht="18.75" customHeight="1">
      <c r="A115" s="26" t="s">
        <v>73</v>
      </c>
      <c r="B115" s="40">
        <v>0</v>
      </c>
      <c r="C115" s="27">
        <f>+C104</f>
        <v>2310290.980000001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2310290.980000001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2800599.51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2800599.51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1476981.5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1476981.5</v>
      </c>
    </row>
    <row r="118" spans="1:11" ht="18.75" customHeight="1">
      <c r="A118" s="69" t="s">
        <v>107</v>
      </c>
      <c r="B118" s="40">
        <v>0</v>
      </c>
      <c r="C118" s="40">
        <v>0</v>
      </c>
      <c r="D118" s="40">
        <v>0</v>
      </c>
      <c r="E118" s="40">
        <v>0</v>
      </c>
      <c r="F118" s="27">
        <v>376409.85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376409.85</v>
      </c>
    </row>
    <row r="119" spans="1:11" ht="18.75" customHeight="1">
      <c r="A119" s="69" t="s">
        <v>108</v>
      </c>
      <c r="B119" s="40">
        <v>0</v>
      </c>
      <c r="C119" s="40">
        <v>0</v>
      </c>
      <c r="D119" s="40">
        <v>0</v>
      </c>
      <c r="E119" s="40">
        <v>0</v>
      </c>
      <c r="F119" s="27">
        <v>718300.57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718300.57</v>
      </c>
    </row>
    <row r="120" spans="1:11" ht="18.75" customHeight="1">
      <c r="A120" s="69" t="s">
        <v>109</v>
      </c>
      <c r="B120" s="40">
        <v>0</v>
      </c>
      <c r="C120" s="40">
        <v>0</v>
      </c>
      <c r="D120" s="40">
        <v>0</v>
      </c>
      <c r="E120" s="40">
        <v>0</v>
      </c>
      <c r="F120" s="27">
        <v>139090.61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139090.61</v>
      </c>
    </row>
    <row r="121" spans="1:11" ht="18.75" customHeight="1">
      <c r="A121" s="69" t="s">
        <v>116</v>
      </c>
      <c r="B121" s="71">
        <v>0</v>
      </c>
      <c r="C121" s="71">
        <v>0</v>
      </c>
      <c r="D121" s="71">
        <v>0</v>
      </c>
      <c r="E121" s="71">
        <v>0</v>
      </c>
      <c r="F121" s="72">
        <v>730917.86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730917.86</v>
      </c>
    </row>
    <row r="122" spans="1:11" ht="18.75" customHeight="1">
      <c r="A122" s="69" t="s">
        <v>117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850599.07</v>
      </c>
      <c r="H122" s="40">
        <v>0</v>
      </c>
      <c r="I122" s="40">
        <v>0</v>
      </c>
      <c r="J122" s="40">
        <v>0</v>
      </c>
      <c r="K122" s="41">
        <f t="shared" si="25"/>
        <v>850599.07</v>
      </c>
    </row>
    <row r="123" spans="1:11" ht="18.75" customHeight="1">
      <c r="A123" s="69" t="s">
        <v>118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104802.81</v>
      </c>
      <c r="H123" s="40">
        <v>0</v>
      </c>
      <c r="I123" s="40">
        <v>0</v>
      </c>
      <c r="J123" s="40">
        <v>0</v>
      </c>
      <c r="K123" s="41">
        <f t="shared" si="25"/>
        <v>104802.81</v>
      </c>
    </row>
    <row r="124" spans="1:11" ht="18.75" customHeight="1">
      <c r="A124" s="69" t="s">
        <v>119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472240.67</v>
      </c>
      <c r="H124" s="40">
        <v>0</v>
      </c>
      <c r="I124" s="40">
        <v>0</v>
      </c>
      <c r="J124" s="40">
        <v>0</v>
      </c>
      <c r="K124" s="41">
        <f t="shared" si="25"/>
        <v>472240.67</v>
      </c>
    </row>
    <row r="125" spans="1:11" ht="18.75" customHeight="1">
      <c r="A125" s="69" t="s">
        <v>120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404441.7</v>
      </c>
      <c r="H125" s="40">
        <v>0</v>
      </c>
      <c r="I125" s="40">
        <v>0</v>
      </c>
      <c r="J125" s="40">
        <v>0</v>
      </c>
      <c r="K125" s="41">
        <f t="shared" si="25"/>
        <v>404441.7</v>
      </c>
    </row>
    <row r="126" spans="1:11" ht="18.75" customHeight="1">
      <c r="A126" s="69" t="s">
        <v>121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1061445.6</v>
      </c>
      <c r="H126" s="40">
        <v>0</v>
      </c>
      <c r="I126" s="40">
        <v>0</v>
      </c>
      <c r="J126" s="40">
        <v>0</v>
      </c>
      <c r="K126" s="41">
        <f t="shared" si="25"/>
        <v>1061445.6</v>
      </c>
    </row>
    <row r="127" spans="1:11" ht="18.75" customHeight="1">
      <c r="A127" s="69" t="s">
        <v>122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559844.46</v>
      </c>
      <c r="I127" s="40">
        <v>0</v>
      </c>
      <c r="J127" s="40">
        <v>0</v>
      </c>
      <c r="K127" s="41">
        <f t="shared" si="25"/>
        <v>559844.46</v>
      </c>
    </row>
    <row r="128" spans="1:11" ht="18.75" customHeight="1">
      <c r="A128" s="69" t="s">
        <v>123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983686.17</v>
      </c>
      <c r="I128" s="40">
        <v>0</v>
      </c>
      <c r="J128" s="40">
        <v>0</v>
      </c>
      <c r="K128" s="41">
        <f t="shared" si="25"/>
        <v>983686.17</v>
      </c>
    </row>
    <row r="129" spans="1:11" ht="18.75" customHeight="1">
      <c r="A129" s="69" t="s">
        <v>124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520600.94</v>
      </c>
      <c r="J129" s="40">
        <v>0</v>
      </c>
      <c r="K129" s="41">
        <f t="shared" si="25"/>
        <v>520600.94</v>
      </c>
    </row>
    <row r="130" spans="1:11" ht="18.75" customHeight="1">
      <c r="A130" s="70" t="s">
        <v>125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932110.53</v>
      </c>
      <c r="K130" s="44">
        <f t="shared" si="25"/>
        <v>932110.53</v>
      </c>
    </row>
    <row r="131" spans="1:11" ht="18.75" customHeight="1">
      <c r="A131" s="39" t="s">
        <v>134</v>
      </c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2016-08-12T12:57:30Z</dcterms:modified>
  <cp:category/>
  <cp:version/>
  <cp:contentType/>
  <cp:contentStatus/>
</cp:coreProperties>
</file>