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<sst xmlns="http://schemas.openxmlformats.org/spreadsheetml/2006/main" count="136" uniqueCount="136">
  <si>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</si>
  <si>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</si>
  <si>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</si>
  <si>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</si>
  <si>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</si>
  <si>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</si>
  <si>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</si>
  <si>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</si>
  <si>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</si>
  <si>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</si>
  <si>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</si>
  <si>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</si>
  <si>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</si>
  <si>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</si>
  <si>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</si>
  <si>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</si>
  <si>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</si>
  <si>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</si>
  <si>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</si>
  <si>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</si>
  <si>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</si>
  <si>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</si>
  <si>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</si>
  <si>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</si>
  <si>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</si>
  <si>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</si>
  <si>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</si>
  <si>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</si>
  <si>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</si>
  <si>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</si>
  <si>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</si>
  <si>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</si>
  <si>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</si>
  <si>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</si>
  <si>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</si>
  <si>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</si>
  <si>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</si>
  <si>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</si>
  <si>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</si>
  <si>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</si>
  <si>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</si>
  <si>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</si>
  <si>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</si>
  <si>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</si>
  <si>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</si>
  <si>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</si>
  <si>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</si>
  <si>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</si>
  <si>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</si>
  <si>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</si>
  <si>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</si>
  <si>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</si>
  <si>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</si>
  <si>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</si>
  <si>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</si>
  <si>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</si>
  <si>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</si>
  <si>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</si>
  <si>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</si>
  <si>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</si>
  <si>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</si>
  <si>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</si>
  <si>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</si>
  <si>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</si>
  <si>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</si>
  <si>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</si>
  <si>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</si>
  <si>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</si>
  <si>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</si>
  <si>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</si>
  <si>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</si>
  <si>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</si>
  <si>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</si>
  <si>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</si>
  <si>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</si>
  <si>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</si>
  <si>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</si>
  <si>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</si>
  <si>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</si>
  <si>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</si>
  <si>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</si>
  <si>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</si>
  <si>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</si>
  <si>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</si>
  <si>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</si>
  <si>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</si>
  <si>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</si>
  <si>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</si>
  <si>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</si>
  <si>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</si>
  <si>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</si>
  <si>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</si>
  <si>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</si>
  <si>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</si>
  <si>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</si>
  <si>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</si>
  <si>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</si>
  <si>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</si>
  <si>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</si>
  <si>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</si>
  <si>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</si>
  <si>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</si>
  <si>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</si>
  <si>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</si>
  <si>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</si>
  <si>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</si>
  <si>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</si>
  <si>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</si>
  <si>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</si>
  <si>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</si>
  <si>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</si>
  <si>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</si>
  <si>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</si>
  <si>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</si>
  <si>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</si>
  <si>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</si>
  <si>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</si>
  <si>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</si>
  <si>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</si>
  <si>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</si>
  <si>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</si>
  <si>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</si>
  <si>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</si>
  <si>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</si>
  <si>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</si>
  <si>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</si>
  <si>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</si>
  <si>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</si>
  <si>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</si>
  <si>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</si>
  <si>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</si>
  <si>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</si>
  <si>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18/08/16 - VENCIMENTO 29/08/16</t>
  </si>
  <si>
    <t>6.3. Revisão de Remuneração pelo Transporte Coletivo ¹</t>
  </si>
  <si>
    <t xml:space="preserve">     ¹  Passageiros transportados, processados pelo sistema de bilhetagem eletrônica, referentes ao mês de julho/16 (143.179 passageiros).</t>
  </si>
  <si>
    <t xml:space="preserve">          Passageiros da linha da USP de julho/16.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</si>
</sst>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6">
      <selection activeCell="D41" sqref="D4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625229</v>
      </c>
      <c r="C7" s="9">
        <f t="shared" si="0"/>
        <v>786529</v>
      </c>
      <c r="D7" s="9">
        <f t="shared" si="0"/>
        <v>820644</v>
      </c>
      <c r="E7" s="9">
        <f t="shared" si="0"/>
        <v>391186</v>
      </c>
      <c r="F7" s="9">
        <f t="shared" si="0"/>
        <v>743028</v>
      </c>
      <c r="G7" s="9">
        <f t="shared" si="0"/>
        <v>1235675</v>
      </c>
      <c r="H7" s="9">
        <f t="shared" si="0"/>
        <v>584932</v>
      </c>
      <c r="I7" s="9">
        <f t="shared" si="0"/>
        <v>128782</v>
      </c>
      <c r="J7" s="9">
        <f t="shared" si="0"/>
        <v>325354</v>
      </c>
      <c r="K7" s="9">
        <f t="shared" si="0"/>
        <v>5641359</v>
      </c>
      <c r="L7" s="52"/>
    </row>
    <row r="8" spans="1:11" ht="17.25" customHeight="1">
      <c r="A8" s="10" t="s">
        <v>99</v>
      </c>
      <c r="B8" s="11">
        <f>B9+B12+B16</f>
        <v>303693</v>
      </c>
      <c r="C8" s="11">
        <f aca="true" t="shared" si="1" ref="C8:J8">C9+C12+C16</f>
        <v>392349</v>
      </c>
      <c r="D8" s="11">
        <f t="shared" si="1"/>
        <v>385315</v>
      </c>
      <c r="E8" s="11">
        <f t="shared" si="1"/>
        <v>197442</v>
      </c>
      <c r="F8" s="11">
        <f t="shared" si="1"/>
        <v>363117</v>
      </c>
      <c r="G8" s="11">
        <f t="shared" si="1"/>
        <v>603750</v>
      </c>
      <c r="H8" s="11">
        <f t="shared" si="1"/>
        <v>312786</v>
      </c>
      <c r="I8" s="11">
        <f t="shared" si="1"/>
        <v>58913</v>
      </c>
      <c r="J8" s="11">
        <f t="shared" si="1"/>
        <v>150137</v>
      </c>
      <c r="K8" s="11">
        <f>SUM(B8:J8)</f>
        <v>2767502</v>
      </c>
    </row>
    <row r="9" spans="1:11" ht="17.25" customHeight="1">
      <c r="A9" s="15" t="s">
        <v>17</v>
      </c>
      <c r="B9" s="13">
        <f>+B10+B11</f>
        <v>34076</v>
      </c>
      <c r="C9" s="13">
        <f aca="true" t="shared" si="2" ref="C9:J9">+C10+C11</f>
        <v>45962</v>
      </c>
      <c r="D9" s="13">
        <f t="shared" si="2"/>
        <v>39552</v>
      </c>
      <c r="E9" s="13">
        <f t="shared" si="2"/>
        <v>23763</v>
      </c>
      <c r="F9" s="13">
        <f t="shared" si="2"/>
        <v>35510</v>
      </c>
      <c r="G9" s="13">
        <f t="shared" si="2"/>
        <v>45759</v>
      </c>
      <c r="H9" s="13">
        <f t="shared" si="2"/>
        <v>44615</v>
      </c>
      <c r="I9" s="13">
        <f t="shared" si="2"/>
        <v>8007</v>
      </c>
      <c r="J9" s="13">
        <f t="shared" si="2"/>
        <v>13945</v>
      </c>
      <c r="K9" s="11">
        <f>SUM(B9:J9)</f>
        <v>291189</v>
      </c>
    </row>
    <row r="10" spans="1:11" ht="17.25" customHeight="1">
      <c r="A10" s="29" t="s">
        <v>18</v>
      </c>
      <c r="B10" s="13">
        <v>34076</v>
      </c>
      <c r="C10" s="13">
        <v>45962</v>
      </c>
      <c r="D10" s="13">
        <v>39552</v>
      </c>
      <c r="E10" s="13">
        <v>23763</v>
      </c>
      <c r="F10" s="13">
        <v>35510</v>
      </c>
      <c r="G10" s="13">
        <v>45759</v>
      </c>
      <c r="H10" s="13">
        <v>44615</v>
      </c>
      <c r="I10" s="13">
        <v>8007</v>
      </c>
      <c r="J10" s="13">
        <v>13945</v>
      </c>
      <c r="K10" s="11">
        <f>SUM(B10:J10)</f>
        <v>291189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231907</v>
      </c>
      <c r="C12" s="17">
        <f t="shared" si="3"/>
        <v>300395</v>
      </c>
      <c r="D12" s="17">
        <f t="shared" si="3"/>
        <v>298611</v>
      </c>
      <c r="E12" s="17">
        <f t="shared" si="3"/>
        <v>150692</v>
      </c>
      <c r="F12" s="17">
        <f t="shared" si="3"/>
        <v>278123</v>
      </c>
      <c r="G12" s="17">
        <f t="shared" si="3"/>
        <v>471256</v>
      </c>
      <c r="H12" s="17">
        <f t="shared" si="3"/>
        <v>233969</v>
      </c>
      <c r="I12" s="17">
        <f t="shared" si="3"/>
        <v>43353</v>
      </c>
      <c r="J12" s="17">
        <f t="shared" si="3"/>
        <v>117305</v>
      </c>
      <c r="K12" s="11">
        <f aca="true" t="shared" si="4" ref="K12:K27">SUM(B12:J12)</f>
        <v>2125611</v>
      </c>
    </row>
    <row r="13" spans="1:13" ht="17.25" customHeight="1">
      <c r="A13" s="14" t="s">
        <v>20</v>
      </c>
      <c r="B13" s="13">
        <v>109238</v>
      </c>
      <c r="C13" s="13">
        <v>150824</v>
      </c>
      <c r="D13" s="13">
        <v>154784</v>
      </c>
      <c r="E13" s="13">
        <v>77744</v>
      </c>
      <c r="F13" s="13">
        <v>138194</v>
      </c>
      <c r="G13" s="13">
        <v>220949</v>
      </c>
      <c r="H13" s="13">
        <v>105650</v>
      </c>
      <c r="I13" s="13">
        <v>23699</v>
      </c>
      <c r="J13" s="13">
        <v>60470</v>
      </c>
      <c r="K13" s="11">
        <f t="shared" si="4"/>
        <v>1041552</v>
      </c>
      <c r="L13" s="52"/>
      <c r="M13" s="53"/>
    </row>
    <row r="14" spans="1:12" ht="17.25" customHeight="1">
      <c r="A14" s="14" t="s">
        <v>21</v>
      </c>
      <c r="B14" s="13">
        <v>112034</v>
      </c>
      <c r="C14" s="13">
        <v>133194</v>
      </c>
      <c r="D14" s="13">
        <v>132030</v>
      </c>
      <c r="E14" s="13">
        <v>65325</v>
      </c>
      <c r="F14" s="13">
        <v>129284</v>
      </c>
      <c r="G14" s="13">
        <v>233829</v>
      </c>
      <c r="H14" s="13">
        <v>110181</v>
      </c>
      <c r="I14" s="13">
        <v>16726</v>
      </c>
      <c r="J14" s="13">
        <v>53111</v>
      </c>
      <c r="K14" s="11">
        <f t="shared" si="4"/>
        <v>985714</v>
      </c>
      <c r="L14" s="52"/>
    </row>
    <row r="15" spans="1:11" ht="17.25" customHeight="1">
      <c r="A15" s="14" t="s">
        <v>22</v>
      </c>
      <c r="B15" s="13">
        <v>10635</v>
      </c>
      <c r="C15" s="13">
        <v>16377</v>
      </c>
      <c r="D15" s="13">
        <v>11797</v>
      </c>
      <c r="E15" s="13">
        <v>7623</v>
      </c>
      <c r="F15" s="13">
        <v>10645</v>
      </c>
      <c r="G15" s="13">
        <v>16478</v>
      </c>
      <c r="H15" s="13">
        <v>18138</v>
      </c>
      <c r="I15" s="13">
        <v>2928</v>
      </c>
      <c r="J15" s="13">
        <v>3724</v>
      </c>
      <c r="K15" s="11">
        <f t="shared" si="4"/>
        <v>98345</v>
      </c>
    </row>
    <row r="16" spans="1:11" ht="17.25" customHeight="1">
      <c r="A16" s="15" t="s">
        <v>95</v>
      </c>
      <c r="B16" s="13">
        <f>B17+B18+B19</f>
        <v>37710</v>
      </c>
      <c r="C16" s="13">
        <f aca="true" t="shared" si="5" ref="C16:J16">C17+C18+C19</f>
        <v>45992</v>
      </c>
      <c r="D16" s="13">
        <f t="shared" si="5"/>
        <v>47152</v>
      </c>
      <c r="E16" s="13">
        <f t="shared" si="5"/>
        <v>22987</v>
      </c>
      <c r="F16" s="13">
        <f t="shared" si="5"/>
        <v>49484</v>
      </c>
      <c r="G16" s="13">
        <f t="shared" si="5"/>
        <v>86735</v>
      </c>
      <c r="H16" s="13">
        <f t="shared" si="5"/>
        <v>34202</v>
      </c>
      <c r="I16" s="13">
        <f t="shared" si="5"/>
        <v>7553</v>
      </c>
      <c r="J16" s="13">
        <f t="shared" si="5"/>
        <v>18887</v>
      </c>
      <c r="K16" s="11">
        <f t="shared" si="4"/>
        <v>350702</v>
      </c>
    </row>
    <row r="17" spans="1:11" ht="17.25" customHeight="1">
      <c r="A17" s="14" t="s">
        <v>96</v>
      </c>
      <c r="B17" s="13">
        <v>22727</v>
      </c>
      <c r="C17" s="13">
        <v>29923</v>
      </c>
      <c r="D17" s="13">
        <v>29036</v>
      </c>
      <c r="E17" s="13">
        <v>14304</v>
      </c>
      <c r="F17" s="13">
        <v>30960</v>
      </c>
      <c r="G17" s="13">
        <v>51861</v>
      </c>
      <c r="H17" s="13">
        <v>21893</v>
      </c>
      <c r="I17" s="13">
        <v>4926</v>
      </c>
      <c r="J17" s="13">
        <v>11636</v>
      </c>
      <c r="K17" s="11">
        <f t="shared" si="4"/>
        <v>217266</v>
      </c>
    </row>
    <row r="18" spans="1:11" ht="17.25" customHeight="1">
      <c r="A18" s="14" t="s">
        <v>97</v>
      </c>
      <c r="B18" s="13">
        <v>12769</v>
      </c>
      <c r="C18" s="13">
        <v>13094</v>
      </c>
      <c r="D18" s="13">
        <v>16187</v>
      </c>
      <c r="E18" s="13">
        <v>7419</v>
      </c>
      <c r="F18" s="13">
        <v>16517</v>
      </c>
      <c r="G18" s="13">
        <v>31653</v>
      </c>
      <c r="H18" s="13">
        <v>9423</v>
      </c>
      <c r="I18" s="13">
        <v>2152</v>
      </c>
      <c r="J18" s="13">
        <v>6482</v>
      </c>
      <c r="K18" s="11">
        <f t="shared" si="4"/>
        <v>115696</v>
      </c>
    </row>
    <row r="19" spans="1:11" ht="17.25" customHeight="1">
      <c r="A19" s="14" t="s">
        <v>98</v>
      </c>
      <c r="B19" s="13">
        <v>2214</v>
      </c>
      <c r="C19" s="13">
        <v>2975</v>
      </c>
      <c r="D19" s="13">
        <v>1929</v>
      </c>
      <c r="E19" s="13">
        <v>1264</v>
      </c>
      <c r="F19" s="13">
        <v>2007</v>
      </c>
      <c r="G19" s="13">
        <v>3221</v>
      </c>
      <c r="H19" s="13">
        <v>2886</v>
      </c>
      <c r="I19" s="13">
        <v>475</v>
      </c>
      <c r="J19" s="13">
        <v>769</v>
      </c>
      <c r="K19" s="11">
        <f t="shared" si="4"/>
        <v>17740</v>
      </c>
    </row>
    <row r="20" spans="1:11" ht="17.25" customHeight="1">
      <c r="A20" s="16" t="s">
        <v>23</v>
      </c>
      <c r="B20" s="11">
        <f>+B21+B22+B23</f>
        <v>164883</v>
      </c>
      <c r="C20" s="11">
        <f aca="true" t="shared" si="6" ref="C20:J20">+C21+C22+C23</f>
        <v>181918</v>
      </c>
      <c r="D20" s="11">
        <f t="shared" si="6"/>
        <v>211491</v>
      </c>
      <c r="E20" s="11">
        <f t="shared" si="6"/>
        <v>87937</v>
      </c>
      <c r="F20" s="11">
        <f t="shared" si="6"/>
        <v>207330</v>
      </c>
      <c r="G20" s="11">
        <f t="shared" si="6"/>
        <v>386480</v>
      </c>
      <c r="H20" s="11">
        <f t="shared" si="6"/>
        <v>141770</v>
      </c>
      <c r="I20" s="11">
        <f t="shared" si="6"/>
        <v>33293</v>
      </c>
      <c r="J20" s="11">
        <f t="shared" si="6"/>
        <v>78173</v>
      </c>
      <c r="K20" s="11">
        <f t="shared" si="4"/>
        <v>1493275</v>
      </c>
    </row>
    <row r="21" spans="1:12" ht="17.25" customHeight="1">
      <c r="A21" s="12" t="s">
        <v>24</v>
      </c>
      <c r="B21" s="13">
        <v>86270</v>
      </c>
      <c r="C21" s="13">
        <v>104730</v>
      </c>
      <c r="D21" s="13">
        <v>122446</v>
      </c>
      <c r="E21" s="13">
        <v>52739</v>
      </c>
      <c r="F21" s="13">
        <v>115165</v>
      </c>
      <c r="G21" s="13">
        <v>199555</v>
      </c>
      <c r="H21" s="13">
        <v>77972</v>
      </c>
      <c r="I21" s="13">
        <v>20239</v>
      </c>
      <c r="J21" s="13">
        <v>44187</v>
      </c>
      <c r="K21" s="11">
        <f t="shared" si="4"/>
        <v>823303</v>
      </c>
      <c r="L21" s="52"/>
    </row>
    <row r="22" spans="1:12" ht="17.25" customHeight="1">
      <c r="A22" s="12" t="s">
        <v>25</v>
      </c>
      <c r="B22" s="13">
        <v>73830</v>
      </c>
      <c r="C22" s="13">
        <v>71398</v>
      </c>
      <c r="D22" s="13">
        <v>84245</v>
      </c>
      <c r="E22" s="13">
        <v>32470</v>
      </c>
      <c r="F22" s="13">
        <v>87671</v>
      </c>
      <c r="G22" s="13">
        <v>179058</v>
      </c>
      <c r="H22" s="13">
        <v>57911</v>
      </c>
      <c r="I22" s="13">
        <v>12028</v>
      </c>
      <c r="J22" s="13">
        <v>32384</v>
      </c>
      <c r="K22" s="11">
        <f t="shared" si="4"/>
        <v>630995</v>
      </c>
      <c r="L22" s="52"/>
    </row>
    <row r="23" spans="1:11" ht="17.25" customHeight="1">
      <c r="A23" s="12" t="s">
        <v>26</v>
      </c>
      <c r="B23" s="13">
        <v>4783</v>
      </c>
      <c r="C23" s="13">
        <v>5790</v>
      </c>
      <c r="D23" s="13">
        <v>4800</v>
      </c>
      <c r="E23" s="13">
        <v>2728</v>
      </c>
      <c r="F23" s="13">
        <v>4494</v>
      </c>
      <c r="G23" s="13">
        <v>7867</v>
      </c>
      <c r="H23" s="13">
        <v>5887</v>
      </c>
      <c r="I23" s="13">
        <v>1026</v>
      </c>
      <c r="J23" s="13">
        <v>1602</v>
      </c>
      <c r="K23" s="11">
        <f t="shared" si="4"/>
        <v>38977</v>
      </c>
    </row>
    <row r="24" spans="1:11" ht="17.25" customHeight="1">
      <c r="A24" s="16" t="s">
        <v>27</v>
      </c>
      <c r="B24" s="13">
        <f>+B25+B26</f>
        <v>156653</v>
      </c>
      <c r="C24" s="13">
        <f aca="true" t="shared" si="7" ref="C24:J24">+C25+C26</f>
        <v>212262</v>
      </c>
      <c r="D24" s="13">
        <f t="shared" si="7"/>
        <v>223838</v>
      </c>
      <c r="E24" s="13">
        <f t="shared" si="7"/>
        <v>105807</v>
      </c>
      <c r="F24" s="13">
        <f t="shared" si="7"/>
        <v>172581</v>
      </c>
      <c r="G24" s="13">
        <f t="shared" si="7"/>
        <v>245445</v>
      </c>
      <c r="H24" s="13">
        <f t="shared" si="7"/>
        <v>121506</v>
      </c>
      <c r="I24" s="13">
        <f t="shared" si="7"/>
        <v>36576</v>
      </c>
      <c r="J24" s="13">
        <f t="shared" si="7"/>
        <v>97044</v>
      </c>
      <c r="K24" s="11">
        <f t="shared" si="4"/>
        <v>1371712</v>
      </c>
    </row>
    <row r="25" spans="1:12" ht="17.25" customHeight="1">
      <c r="A25" s="12" t="s">
        <v>130</v>
      </c>
      <c r="B25" s="13">
        <v>66564</v>
      </c>
      <c r="C25" s="13">
        <v>99790</v>
      </c>
      <c r="D25" s="13">
        <v>111231</v>
      </c>
      <c r="E25" s="13">
        <v>51716</v>
      </c>
      <c r="F25" s="13">
        <v>79473</v>
      </c>
      <c r="G25" s="13">
        <v>106619</v>
      </c>
      <c r="H25" s="13">
        <v>53544</v>
      </c>
      <c r="I25" s="13">
        <v>20364</v>
      </c>
      <c r="J25" s="13">
        <v>46133</v>
      </c>
      <c r="K25" s="11">
        <f t="shared" si="4"/>
        <v>635434</v>
      </c>
      <c r="L25" s="52"/>
    </row>
    <row r="26" spans="1:12" ht="17.25" customHeight="1">
      <c r="A26" s="12" t="s">
        <v>131</v>
      </c>
      <c r="B26" s="13">
        <v>90089</v>
      </c>
      <c r="C26" s="13">
        <v>112472</v>
      </c>
      <c r="D26" s="13">
        <v>112607</v>
      </c>
      <c r="E26" s="13">
        <v>54091</v>
      </c>
      <c r="F26" s="13">
        <v>93108</v>
      </c>
      <c r="G26" s="13">
        <v>138826</v>
      </c>
      <c r="H26" s="13">
        <v>67962</v>
      </c>
      <c r="I26" s="13">
        <v>16212</v>
      </c>
      <c r="J26" s="13">
        <v>50911</v>
      </c>
      <c r="K26" s="11">
        <f t="shared" si="4"/>
        <v>736278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8870</v>
      </c>
      <c r="I27" s="11">
        <v>0</v>
      </c>
      <c r="J27" s="11">
        <v>0</v>
      </c>
      <c r="K27" s="11">
        <f t="shared" si="4"/>
        <v>8870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6092.35</v>
      </c>
      <c r="I35" s="19">
        <v>0</v>
      </c>
      <c r="J35" s="19">
        <v>0</v>
      </c>
      <c r="K35" s="23">
        <f>SUM(B35:J35)</f>
        <v>6092.35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1757079.3199999998</v>
      </c>
      <c r="C47" s="22">
        <f aca="true" t="shared" si="12" ref="C47:H47">+C48+C57</f>
        <v>2470830.06</v>
      </c>
      <c r="D47" s="22">
        <f t="shared" si="12"/>
        <v>2900081.0599999996</v>
      </c>
      <c r="E47" s="22">
        <f t="shared" si="12"/>
        <v>1188657.2699999998</v>
      </c>
      <c r="F47" s="22">
        <f t="shared" si="12"/>
        <v>2214273.88</v>
      </c>
      <c r="G47" s="22">
        <f t="shared" si="12"/>
        <v>3104170.0300000003</v>
      </c>
      <c r="H47" s="22">
        <f t="shared" si="12"/>
        <v>1694432.62</v>
      </c>
      <c r="I47" s="22">
        <f>+I48+I57</f>
        <v>651582.24</v>
      </c>
      <c r="J47" s="22">
        <f>+J48+J57</f>
        <v>991600.53</v>
      </c>
      <c r="K47" s="22">
        <f>SUM(B47:J47)</f>
        <v>16972707.01</v>
      </c>
    </row>
    <row r="48" spans="1:11" ht="17.25" customHeight="1">
      <c r="A48" s="16" t="s">
        <v>113</v>
      </c>
      <c r="B48" s="23">
        <f>SUM(B49:B56)</f>
        <v>1738226.8299999998</v>
      </c>
      <c r="C48" s="23">
        <f aca="true" t="shared" si="13" ref="C48:J48">SUM(C49:C56)</f>
        <v>2446840.5500000003</v>
      </c>
      <c r="D48" s="23">
        <f t="shared" si="13"/>
        <v>2874208.28</v>
      </c>
      <c r="E48" s="23">
        <f t="shared" si="13"/>
        <v>1165940.4799999997</v>
      </c>
      <c r="F48" s="23">
        <f t="shared" si="13"/>
        <v>2190452.57</v>
      </c>
      <c r="G48" s="23">
        <f t="shared" si="13"/>
        <v>3073881.16</v>
      </c>
      <c r="H48" s="23">
        <f t="shared" si="13"/>
        <v>1674231.3900000001</v>
      </c>
      <c r="I48" s="23">
        <f t="shared" si="13"/>
        <v>651582.24</v>
      </c>
      <c r="J48" s="23">
        <f t="shared" si="13"/>
        <v>977530.73</v>
      </c>
      <c r="K48" s="23">
        <f aca="true" t="shared" si="14" ref="K48:K57">SUM(B48:J48)</f>
        <v>16792894.23</v>
      </c>
    </row>
    <row r="49" spans="1:11" ht="17.25" customHeight="1">
      <c r="A49" s="34" t="s">
        <v>44</v>
      </c>
      <c r="B49" s="23">
        <f aca="true" t="shared" si="15" ref="B49:H49">ROUND(B30*B7,2)</f>
        <v>1737136.25</v>
      </c>
      <c r="C49" s="23">
        <f t="shared" si="15"/>
        <v>2439498.35</v>
      </c>
      <c r="D49" s="23">
        <f t="shared" si="15"/>
        <v>2871925.74</v>
      </c>
      <c r="E49" s="23">
        <f t="shared" si="15"/>
        <v>1164286.89</v>
      </c>
      <c r="F49" s="23">
        <f t="shared" si="15"/>
        <v>2188663.28</v>
      </c>
      <c r="G49" s="23">
        <f t="shared" si="15"/>
        <v>3071270.21</v>
      </c>
      <c r="H49" s="23">
        <f t="shared" si="15"/>
        <v>1667114.69</v>
      </c>
      <c r="I49" s="23">
        <f>ROUND(I30*I7,2)</f>
        <v>650516.52</v>
      </c>
      <c r="J49" s="23">
        <f>ROUND(J30*J7,2)</f>
        <v>975313.69</v>
      </c>
      <c r="K49" s="23">
        <f t="shared" si="14"/>
        <v>16765725.619999997</v>
      </c>
    </row>
    <row r="50" spans="1:11" ht="17.25" customHeight="1">
      <c r="A50" s="34" t="s">
        <v>45</v>
      </c>
      <c r="B50" s="19">
        <v>0</v>
      </c>
      <c r="C50" s="23">
        <f>ROUND(C31*C7,2)</f>
        <v>5422.47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5422.47</v>
      </c>
    </row>
    <row r="51" spans="1:11" ht="17.25" customHeight="1">
      <c r="A51" s="67" t="s">
        <v>106</v>
      </c>
      <c r="B51" s="68">
        <f aca="true" t="shared" si="16" ref="B51:H51">ROUND(B32*B7,2)</f>
        <v>-3001.1</v>
      </c>
      <c r="C51" s="68">
        <f t="shared" si="16"/>
        <v>-3853.99</v>
      </c>
      <c r="D51" s="68">
        <f t="shared" si="16"/>
        <v>-4103.22</v>
      </c>
      <c r="E51" s="68">
        <f t="shared" si="16"/>
        <v>-1791.81</v>
      </c>
      <c r="F51" s="68">
        <f t="shared" si="16"/>
        <v>-3492.23</v>
      </c>
      <c r="G51" s="68">
        <f t="shared" si="16"/>
        <v>-4819.13</v>
      </c>
      <c r="H51" s="68">
        <f t="shared" si="16"/>
        <v>-2690.69</v>
      </c>
      <c r="I51" s="19">
        <v>0</v>
      </c>
      <c r="J51" s="19">
        <v>0</v>
      </c>
      <c r="K51" s="68">
        <f>SUM(B51:J51)</f>
        <v>-23752.17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6092.35</v>
      </c>
      <c r="I53" s="31">
        <f>+I35</f>
        <v>0</v>
      </c>
      <c r="J53" s="31">
        <f>+J35</f>
        <v>0</v>
      </c>
      <c r="K53" s="23">
        <f t="shared" si="14"/>
        <v>6092.35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-188068.72</v>
      </c>
      <c r="C61" s="35">
        <f t="shared" si="17"/>
        <v>-208038.34000000003</v>
      </c>
      <c r="D61" s="35">
        <f t="shared" si="17"/>
        <v>-43738.72</v>
      </c>
      <c r="E61" s="35">
        <f t="shared" si="17"/>
        <v>-216698.59999999998</v>
      </c>
      <c r="F61" s="35">
        <f t="shared" si="17"/>
        <v>-189152.43</v>
      </c>
      <c r="G61" s="35">
        <f t="shared" si="17"/>
        <v>-157944.53000000003</v>
      </c>
      <c r="H61" s="35">
        <f t="shared" si="17"/>
        <v>-182593.54</v>
      </c>
      <c r="I61" s="35">
        <f t="shared" si="17"/>
        <v>-111333.87000000001</v>
      </c>
      <c r="J61" s="35">
        <f t="shared" si="17"/>
        <v>-52147.8</v>
      </c>
      <c r="K61" s="35">
        <f>SUM(B61:J61)</f>
        <v>-1349716.5500000003</v>
      </c>
    </row>
    <row r="62" spans="1:11" ht="18.75" customHeight="1">
      <c r="A62" s="16" t="s">
        <v>75</v>
      </c>
      <c r="B62" s="35">
        <f aca="true" t="shared" si="18" ref="B62:J62">B63+B64+B65+B66+B67+B68</f>
        <v>-173957.49</v>
      </c>
      <c r="C62" s="35">
        <f t="shared" si="18"/>
        <v>-177885.58000000002</v>
      </c>
      <c r="D62" s="35">
        <f t="shared" si="18"/>
        <v>-167742.23</v>
      </c>
      <c r="E62" s="35">
        <f t="shared" si="18"/>
        <v>-181359.52999999997</v>
      </c>
      <c r="F62" s="35">
        <f t="shared" si="18"/>
        <v>-210140.13</v>
      </c>
      <c r="G62" s="35">
        <f t="shared" si="18"/>
        <v>-220036.18000000002</v>
      </c>
      <c r="H62" s="35">
        <f t="shared" si="18"/>
        <v>-169537</v>
      </c>
      <c r="I62" s="35">
        <f t="shared" si="18"/>
        <v>-30426.6</v>
      </c>
      <c r="J62" s="35">
        <f t="shared" si="18"/>
        <v>-52991</v>
      </c>
      <c r="K62" s="35">
        <f aca="true" t="shared" si="19" ref="K62:K91">SUM(B62:J62)</f>
        <v>-1384075.7400000002</v>
      </c>
    </row>
    <row r="63" spans="1:11" ht="18.75" customHeight="1">
      <c r="A63" s="12" t="s">
        <v>76</v>
      </c>
      <c r="B63" s="35">
        <f>-ROUND(B9*$D$3,2)</f>
        <v>-129488.8</v>
      </c>
      <c r="C63" s="35">
        <f aca="true" t="shared" si="20" ref="C63:J63">-ROUND(C9*$D$3,2)</f>
        <v>-174655.6</v>
      </c>
      <c r="D63" s="35">
        <f t="shared" si="20"/>
        <v>-150297.6</v>
      </c>
      <c r="E63" s="35">
        <f t="shared" si="20"/>
        <v>-90299.4</v>
      </c>
      <c r="F63" s="35">
        <f t="shared" si="20"/>
        <v>-134938</v>
      </c>
      <c r="G63" s="35">
        <f t="shared" si="20"/>
        <v>-173884.2</v>
      </c>
      <c r="H63" s="35">
        <f t="shared" si="20"/>
        <v>-169537</v>
      </c>
      <c r="I63" s="35">
        <f t="shared" si="20"/>
        <v>-30426.6</v>
      </c>
      <c r="J63" s="35">
        <f t="shared" si="20"/>
        <v>-52991</v>
      </c>
      <c r="K63" s="35">
        <f t="shared" si="19"/>
        <v>-1106518.2000000002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-999.4</v>
      </c>
      <c r="C65" s="35">
        <v>-171</v>
      </c>
      <c r="D65" s="35">
        <v>-239.4</v>
      </c>
      <c r="E65" s="35">
        <v>-1387</v>
      </c>
      <c r="F65" s="35">
        <v>-467.4</v>
      </c>
      <c r="G65" s="35">
        <v>-638.4</v>
      </c>
      <c r="H65" s="19">
        <v>0</v>
      </c>
      <c r="I65" s="19">
        <v>0</v>
      </c>
      <c r="J65" s="19">
        <v>0</v>
      </c>
      <c r="K65" s="35">
        <f t="shared" si="19"/>
        <v>-3902.6000000000004</v>
      </c>
    </row>
    <row r="66" spans="1:11" ht="18.75" customHeight="1">
      <c r="A66" s="12" t="s">
        <v>107</v>
      </c>
      <c r="B66" s="35">
        <v>-904.4</v>
      </c>
      <c r="C66" s="35">
        <v>-691.6</v>
      </c>
      <c r="D66" s="35">
        <v>-665</v>
      </c>
      <c r="E66" s="35">
        <v>-319.2</v>
      </c>
      <c r="F66" s="35">
        <v>-53.2</v>
      </c>
      <c r="G66" s="35">
        <v>-425.6</v>
      </c>
      <c r="H66" s="19">
        <v>0</v>
      </c>
      <c r="I66" s="19">
        <v>0</v>
      </c>
      <c r="J66" s="19">
        <v>0</v>
      </c>
      <c r="K66" s="35">
        <f t="shared" si="19"/>
        <v>-3058.9999999999995</v>
      </c>
    </row>
    <row r="67" spans="1:11" ht="18.75" customHeight="1">
      <c r="A67" s="12" t="s">
        <v>53</v>
      </c>
      <c r="B67" s="35">
        <v>-42564.89</v>
      </c>
      <c r="C67" s="35">
        <v>-2367.38</v>
      </c>
      <c r="D67" s="35">
        <v>-16540.23</v>
      </c>
      <c r="E67" s="35">
        <v>-89308.93</v>
      </c>
      <c r="F67" s="35">
        <v>-74681.53</v>
      </c>
      <c r="G67" s="35">
        <v>-45087.98</v>
      </c>
      <c r="H67" s="19">
        <v>0</v>
      </c>
      <c r="I67" s="19">
        <v>0</v>
      </c>
      <c r="J67" s="19">
        <v>0</v>
      </c>
      <c r="K67" s="35">
        <f t="shared" si="19"/>
        <v>-270550.94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-14959.13</v>
      </c>
      <c r="C69" s="68">
        <f t="shared" si="21"/>
        <v>-48650.08</v>
      </c>
      <c r="D69" s="68">
        <f t="shared" si="21"/>
        <v>-19262.53</v>
      </c>
      <c r="E69" s="68">
        <f t="shared" si="21"/>
        <v>-56992.45</v>
      </c>
      <c r="F69" s="68">
        <f t="shared" si="21"/>
        <v>-46960.06</v>
      </c>
      <c r="G69" s="68">
        <f t="shared" si="21"/>
        <v>-64839.8</v>
      </c>
      <c r="H69" s="68">
        <f t="shared" si="21"/>
        <v>-18135.510000000002</v>
      </c>
      <c r="I69" s="68">
        <f t="shared" si="21"/>
        <v>-82577.72</v>
      </c>
      <c r="J69" s="68">
        <f t="shared" si="21"/>
        <v>-9475.22</v>
      </c>
      <c r="K69" s="68">
        <f t="shared" si="19"/>
        <v>-361852.5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68">
        <v>-1710</v>
      </c>
      <c r="C77" s="68">
        <v>-29325.01</v>
      </c>
      <c r="D77" s="19">
        <v>0</v>
      </c>
      <c r="E77" s="68">
        <v>-44242.02</v>
      </c>
      <c r="F77" s="68">
        <v>-29057.67</v>
      </c>
      <c r="G77" s="68">
        <v>-38126.75</v>
      </c>
      <c r="H77" s="68">
        <v>-5061.6</v>
      </c>
      <c r="I77" s="68">
        <v>-15706.15</v>
      </c>
      <c r="J77" s="19">
        <v>0</v>
      </c>
      <c r="K77" s="68">
        <f t="shared" si="19"/>
        <v>-163229.2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48">
        <v>847.9</v>
      </c>
      <c r="C101" s="48">
        <v>18497.32</v>
      </c>
      <c r="D101" s="48">
        <v>143266.04</v>
      </c>
      <c r="E101" s="48">
        <v>21653.38</v>
      </c>
      <c r="F101" s="48">
        <v>67947.76</v>
      </c>
      <c r="G101" s="48">
        <v>126931.45</v>
      </c>
      <c r="H101" s="48">
        <v>5078.97</v>
      </c>
      <c r="I101" s="48">
        <v>1670.45</v>
      </c>
      <c r="J101" s="48">
        <v>10318.42</v>
      </c>
      <c r="K101" s="48">
        <f>SUM(B101:J101)</f>
        <v>396211.69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1569010.5999999999</v>
      </c>
      <c r="C104" s="24">
        <f t="shared" si="22"/>
        <v>2262791.7199999997</v>
      </c>
      <c r="D104" s="24">
        <f t="shared" si="22"/>
        <v>2856342.34</v>
      </c>
      <c r="E104" s="24">
        <f t="shared" si="22"/>
        <v>971958.6699999998</v>
      </c>
      <c r="F104" s="24">
        <f t="shared" si="22"/>
        <v>2025121.45</v>
      </c>
      <c r="G104" s="24">
        <f t="shared" si="22"/>
        <v>2946225.5000000005</v>
      </c>
      <c r="H104" s="24">
        <f t="shared" si="22"/>
        <v>1511839.08</v>
      </c>
      <c r="I104" s="24">
        <f>+I105+I106</f>
        <v>540248.37</v>
      </c>
      <c r="J104" s="24">
        <f>+J105+J106</f>
        <v>939452.7300000001</v>
      </c>
      <c r="K104" s="48">
        <f>SUM(B104:J104)</f>
        <v>15622990.459999999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1550158.1099999999</v>
      </c>
      <c r="C105" s="24">
        <f t="shared" si="23"/>
        <v>2238802.21</v>
      </c>
      <c r="D105" s="24">
        <f t="shared" si="23"/>
        <v>2830469.56</v>
      </c>
      <c r="E105" s="24">
        <f t="shared" si="23"/>
        <v>949241.8799999998</v>
      </c>
      <c r="F105" s="24">
        <f t="shared" si="23"/>
        <v>2001300.14</v>
      </c>
      <c r="G105" s="24">
        <f t="shared" si="23"/>
        <v>2915936.6300000004</v>
      </c>
      <c r="H105" s="24">
        <f t="shared" si="23"/>
        <v>1491637.85</v>
      </c>
      <c r="I105" s="24">
        <f t="shared" si="23"/>
        <v>540248.37</v>
      </c>
      <c r="J105" s="24">
        <f t="shared" si="23"/>
        <v>925382.93</v>
      </c>
      <c r="K105" s="48">
        <f>SUM(B105:J105)</f>
        <v>15443177.68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15622990.48</v>
      </c>
      <c r="L112" s="54"/>
    </row>
    <row r="113" spans="1:11" ht="18.75" customHeight="1">
      <c r="A113" s="26" t="s">
        <v>71</v>
      </c>
      <c r="B113" s="27">
        <v>201922.8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201922.8</v>
      </c>
    </row>
    <row r="114" spans="1:11" ht="18.75" customHeight="1">
      <c r="A114" s="26" t="s">
        <v>72</v>
      </c>
      <c r="B114" s="27">
        <v>1367087.81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1367087.81</v>
      </c>
    </row>
    <row r="115" spans="1:11" ht="18.75" customHeight="1">
      <c r="A115" s="26" t="s">
        <v>73</v>
      </c>
      <c r="B115" s="40">
        <v>0</v>
      </c>
      <c r="C115" s="27">
        <f>+C104</f>
        <v>2262791.7199999997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2262791.7199999997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2856342.34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2856342.34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971958.6699999998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971958.6699999998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386913.69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386913.69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727463.84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727463.84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100663.92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100663.92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810079.99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810079.99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946189.32</v>
      </c>
      <c r="H122" s="40">
        <v>0</v>
      </c>
      <c r="I122" s="40">
        <v>0</v>
      </c>
      <c r="J122" s="40">
        <v>0</v>
      </c>
      <c r="K122" s="41">
        <f t="shared" si="25"/>
        <v>946189.32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67689.48</v>
      </c>
      <c r="H123" s="40">
        <v>0</v>
      </c>
      <c r="I123" s="40">
        <v>0</v>
      </c>
      <c r="J123" s="40">
        <v>0</v>
      </c>
      <c r="K123" s="41">
        <f t="shared" si="25"/>
        <v>67689.48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421575.28</v>
      </c>
      <c r="H124" s="40">
        <v>0</v>
      </c>
      <c r="I124" s="40">
        <v>0</v>
      </c>
      <c r="J124" s="40">
        <v>0</v>
      </c>
      <c r="K124" s="41">
        <f t="shared" si="25"/>
        <v>421575.28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416589.16</v>
      </c>
      <c r="H125" s="40">
        <v>0</v>
      </c>
      <c r="I125" s="40">
        <v>0</v>
      </c>
      <c r="J125" s="40">
        <v>0</v>
      </c>
      <c r="K125" s="41">
        <f t="shared" si="25"/>
        <v>416589.16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1094182.27</v>
      </c>
      <c r="H126" s="40">
        <v>0</v>
      </c>
      <c r="I126" s="40">
        <v>0</v>
      </c>
      <c r="J126" s="40">
        <v>0</v>
      </c>
      <c r="K126" s="41">
        <f t="shared" si="25"/>
        <v>1094182.27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550599.91</v>
      </c>
      <c r="I127" s="40">
        <v>0</v>
      </c>
      <c r="J127" s="40">
        <v>0</v>
      </c>
      <c r="K127" s="41">
        <f t="shared" si="25"/>
        <v>550599.91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961239.18</v>
      </c>
      <c r="I128" s="40">
        <v>0</v>
      </c>
      <c r="J128" s="40">
        <v>0</v>
      </c>
      <c r="K128" s="41">
        <f t="shared" si="25"/>
        <v>961239.18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540248.37</v>
      </c>
      <c r="J129" s="40">
        <v>0</v>
      </c>
      <c r="K129" s="41">
        <f t="shared" si="25"/>
        <v>540248.37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939452.73</v>
      </c>
      <c r="K130" s="44">
        <f t="shared" si="25"/>
        <v>939452.73</v>
      </c>
    </row>
    <row r="131" spans="1:11" ht="18.75" customHeight="1">
      <c r="A131" s="84" t="s">
        <v>134</v>
      </c>
      <c r="B131" s="84"/>
      <c r="C131" s="84"/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5" t="s">
        <v>135</v>
      </c>
    </row>
    <row r="133" ht="18.75" customHeight="1">
      <c r="A133" s="39"/>
    </row>
    <row r="134" ht="15.75">
      <c r="A134" s="38"/>
    </row>
  </sheetData>
  <sheetProtection/>
  <mergeCells count="8">
    <mergeCell ref="A131:C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2016-08-26T18:48:10Z</dcterms:modified>
  <cp:category/>
  <cp:version/>
  <cp:contentType/>
  <cp:contentStatus/>
</cp:coreProperties>
</file>