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<sst xmlns="http://schemas.openxmlformats.org/spreadsheetml/2006/main" count="105" uniqueCount="103">
  <si>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</si>
  <si>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</si>
  <si>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</si>
  <si>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</si>
  <si>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</si>
  <si>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</si>
  <si>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</si>
  <si>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</si>
  <si>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</si>
  <si>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</si>
  <si>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</si>
  <si>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</si>
  <si>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</si>
  <si>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</si>
  <si>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</si>
  <si>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</si>
  <si>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</si>
  <si>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</si>
  <si>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</si>
  <si>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</si>
  <si>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</si>
  <si>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</si>
  <si>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</si>
  <si>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</si>
  <si>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</si>
  <si>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</si>
  <si>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</si>
  <si>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</si>
  <si>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</si>
  <si>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</si>
  <si>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</si>
  <si>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</si>
  <si>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</si>
  <si>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</si>
  <si>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</si>
  <si>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</si>
  <si>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</si>
  <si>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</si>
  <si>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</si>
  <si>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</si>
  <si>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</si>
  <si>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</si>
  <si>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</si>
  <si>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</si>
  <si>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</si>
  <si>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</si>
  <si>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</si>
  <si>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</si>
  <si>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</si>
  <si>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</si>
  <si>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</si>
  <si>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</si>
  <si>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</si>
  <si>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</si>
  <si>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</si>
  <si>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</si>
  <si>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</si>
  <si>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</si>
  <si>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</si>
  <si>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</si>
  <si>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</si>
  <si>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</si>
  <si>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</si>
  <si>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</si>
  <si>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</si>
  <si>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</si>
  <si>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</si>
  <si>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</si>
  <si>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</si>
  <si>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</si>
  <si>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</si>
  <si>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</si>
  <si>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</si>
  <si>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</si>
  <si>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</si>
  <si>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</si>
  <si>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</si>
  <si>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</si>
  <si>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</si>
  <si>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</si>
  <si>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</si>
  <si>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</si>
  <si>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</si>
  <si>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</si>
  <si>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</si>
  <si>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</si>
  <si>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</si>
  <si>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</si>
  <si>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</si>
  <si>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</si>
  <si>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</si>
  <si>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</si>
  <si>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</si>
  <si>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</si>
  <si>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</si>
  <si>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</si>
  <si>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</si>
  <si>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</si>
  <si>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</si>
  <si>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</si>
  <si>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</si>
  <si>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</si>
  <si>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27/08/16 - VENCIMENTO 06/09/16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</si>
</sst>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363462</v>
      </c>
      <c r="C7" s="10">
        <f>C8+C20+C24</f>
        <v>254890</v>
      </c>
      <c r="D7" s="10">
        <f>D8+D20+D24</f>
        <v>292742</v>
      </c>
      <c r="E7" s="10">
        <f>E8+E20+E24</f>
        <v>51273</v>
      </c>
      <c r="F7" s="10">
        <f aca="true" t="shared" si="0" ref="F7:M7">F8+F20+F24</f>
        <v>229209</v>
      </c>
      <c r="G7" s="10">
        <f t="shared" si="0"/>
        <v>365391</v>
      </c>
      <c r="H7" s="10">
        <f t="shared" si="0"/>
        <v>334584</v>
      </c>
      <c r="I7" s="10">
        <f t="shared" si="0"/>
        <v>316474</v>
      </c>
      <c r="J7" s="10">
        <f t="shared" si="0"/>
        <v>228385</v>
      </c>
      <c r="K7" s="10">
        <f t="shared" si="0"/>
        <v>290341</v>
      </c>
      <c r="L7" s="10">
        <f t="shared" si="0"/>
        <v>100510</v>
      </c>
      <c r="M7" s="10">
        <f t="shared" si="0"/>
        <v>56129</v>
      </c>
      <c r="N7" s="10">
        <f>+N8+N20+N24</f>
        <v>2883390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162193</v>
      </c>
      <c r="C8" s="12">
        <f>+C9+C12+C16</f>
        <v>121069</v>
      </c>
      <c r="D8" s="12">
        <f>+D9+D12+D16</f>
        <v>150052</v>
      </c>
      <c r="E8" s="12">
        <f>+E9+E12+E16</f>
        <v>24014</v>
      </c>
      <c r="F8" s="12">
        <f aca="true" t="shared" si="1" ref="F8:M8">+F9+F12+F16</f>
        <v>107244</v>
      </c>
      <c r="G8" s="12">
        <f t="shared" si="1"/>
        <v>177533</v>
      </c>
      <c r="H8" s="12">
        <f t="shared" si="1"/>
        <v>162823</v>
      </c>
      <c r="I8" s="12">
        <f t="shared" si="1"/>
        <v>153841</v>
      </c>
      <c r="J8" s="12">
        <f t="shared" si="1"/>
        <v>114652</v>
      </c>
      <c r="K8" s="12">
        <f t="shared" si="1"/>
        <v>139679</v>
      </c>
      <c r="L8" s="12">
        <f t="shared" si="1"/>
        <v>53541</v>
      </c>
      <c r="M8" s="12">
        <f t="shared" si="1"/>
        <v>31464</v>
      </c>
      <c r="N8" s="12">
        <f>SUM(B8:M8)</f>
        <v>1398105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18644</v>
      </c>
      <c r="C9" s="14">
        <v>18144</v>
      </c>
      <c r="D9" s="14">
        <v>13720</v>
      </c>
      <c r="E9" s="14">
        <v>2014</v>
      </c>
      <c r="F9" s="14">
        <v>10621</v>
      </c>
      <c r="G9" s="14">
        <v>20747</v>
      </c>
      <c r="H9" s="14">
        <v>24474</v>
      </c>
      <c r="I9" s="14">
        <v>12456</v>
      </c>
      <c r="J9" s="14">
        <v>15916</v>
      </c>
      <c r="K9" s="14">
        <v>13445</v>
      </c>
      <c r="L9" s="14">
        <v>7306</v>
      </c>
      <c r="M9" s="14">
        <v>4289</v>
      </c>
      <c r="N9" s="12">
        <f aca="true" t="shared" si="2" ref="N9:N19">SUM(B9:M9)</f>
        <v>161776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18644</v>
      </c>
      <c r="C10" s="14">
        <f>+C9-C11</f>
        <v>18144</v>
      </c>
      <c r="D10" s="14">
        <f>+D9-D11</f>
        <v>13720</v>
      </c>
      <c r="E10" s="14">
        <f>+E9-E11</f>
        <v>2014</v>
      </c>
      <c r="F10" s="14">
        <f aca="true" t="shared" si="3" ref="F10:M10">+F9-F11</f>
        <v>10621</v>
      </c>
      <c r="G10" s="14">
        <f t="shared" si="3"/>
        <v>20747</v>
      </c>
      <c r="H10" s="14">
        <f t="shared" si="3"/>
        <v>24474</v>
      </c>
      <c r="I10" s="14">
        <f t="shared" si="3"/>
        <v>12456</v>
      </c>
      <c r="J10" s="14">
        <f t="shared" si="3"/>
        <v>15916</v>
      </c>
      <c r="K10" s="14">
        <f t="shared" si="3"/>
        <v>13445</v>
      </c>
      <c r="L10" s="14">
        <f t="shared" si="3"/>
        <v>7306</v>
      </c>
      <c r="M10" s="14">
        <f t="shared" si="3"/>
        <v>4289</v>
      </c>
      <c r="N10" s="12">
        <f t="shared" si="2"/>
        <v>161776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121471</v>
      </c>
      <c r="C12" s="14">
        <f>C13+C14+C15</f>
        <v>88940</v>
      </c>
      <c r="D12" s="14">
        <f>D13+D14+D15</f>
        <v>118240</v>
      </c>
      <c r="E12" s="14">
        <f>E13+E14+E15</f>
        <v>19075</v>
      </c>
      <c r="F12" s="14">
        <f aca="true" t="shared" si="4" ref="F12:M12">F13+F14+F15</f>
        <v>82937</v>
      </c>
      <c r="G12" s="14">
        <f t="shared" si="4"/>
        <v>133384</v>
      </c>
      <c r="H12" s="14">
        <f t="shared" si="4"/>
        <v>118402</v>
      </c>
      <c r="I12" s="14">
        <f t="shared" si="4"/>
        <v>120664</v>
      </c>
      <c r="J12" s="14">
        <f t="shared" si="4"/>
        <v>84214</v>
      </c>
      <c r="K12" s="14">
        <f t="shared" si="4"/>
        <v>105969</v>
      </c>
      <c r="L12" s="14">
        <f t="shared" si="4"/>
        <v>40256</v>
      </c>
      <c r="M12" s="14">
        <f t="shared" si="4"/>
        <v>24165</v>
      </c>
      <c r="N12" s="12">
        <f t="shared" si="2"/>
        <v>1057717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62337</v>
      </c>
      <c r="C13" s="14">
        <v>47651</v>
      </c>
      <c r="D13" s="14">
        <v>60671</v>
      </c>
      <c r="E13" s="14">
        <v>9889</v>
      </c>
      <c r="F13" s="14">
        <v>42963</v>
      </c>
      <c r="G13" s="14">
        <v>69830</v>
      </c>
      <c r="H13" s="14">
        <v>64553</v>
      </c>
      <c r="I13" s="14">
        <v>63752</v>
      </c>
      <c r="J13" s="14">
        <v>42825</v>
      </c>
      <c r="K13" s="14">
        <v>52506</v>
      </c>
      <c r="L13" s="14">
        <v>19811</v>
      </c>
      <c r="M13" s="14">
        <v>11447</v>
      </c>
      <c r="N13" s="12">
        <f t="shared" si="2"/>
        <v>548235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56750</v>
      </c>
      <c r="C14" s="14">
        <v>38478</v>
      </c>
      <c r="D14" s="14">
        <v>55737</v>
      </c>
      <c r="E14" s="14">
        <v>8662</v>
      </c>
      <c r="F14" s="14">
        <v>37977</v>
      </c>
      <c r="G14" s="14">
        <v>59281</v>
      </c>
      <c r="H14" s="14">
        <v>51028</v>
      </c>
      <c r="I14" s="14">
        <v>55163</v>
      </c>
      <c r="J14" s="14">
        <v>39447</v>
      </c>
      <c r="K14" s="14">
        <v>51691</v>
      </c>
      <c r="L14" s="14">
        <v>19622</v>
      </c>
      <c r="M14" s="14">
        <v>12309</v>
      </c>
      <c r="N14" s="12">
        <f t="shared" si="2"/>
        <v>486145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2384</v>
      </c>
      <c r="C15" s="14">
        <v>2811</v>
      </c>
      <c r="D15" s="14">
        <v>1832</v>
      </c>
      <c r="E15" s="14">
        <v>524</v>
      </c>
      <c r="F15" s="14">
        <v>1997</v>
      </c>
      <c r="G15" s="14">
        <v>4273</v>
      </c>
      <c r="H15" s="14">
        <v>2821</v>
      </c>
      <c r="I15" s="14">
        <v>1749</v>
      </c>
      <c r="J15" s="14">
        <v>1942</v>
      </c>
      <c r="K15" s="14">
        <v>1772</v>
      </c>
      <c r="L15" s="14">
        <v>823</v>
      </c>
      <c r="M15" s="14">
        <v>409</v>
      </c>
      <c r="N15" s="12">
        <f t="shared" si="2"/>
        <v>23337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22078</v>
      </c>
      <c r="C16" s="14">
        <f>C17+C18+C19</f>
        <v>13985</v>
      </c>
      <c r="D16" s="14">
        <f>D17+D18+D19</f>
        <v>18092</v>
      </c>
      <c r="E16" s="14">
        <f>E17+E18+E19</f>
        <v>2925</v>
      </c>
      <c r="F16" s="14">
        <f aca="true" t="shared" si="5" ref="F16:M16">F17+F18+F19</f>
        <v>13686</v>
      </c>
      <c r="G16" s="14">
        <f t="shared" si="5"/>
        <v>23402</v>
      </c>
      <c r="H16" s="14">
        <f t="shared" si="5"/>
        <v>19947</v>
      </c>
      <c r="I16" s="14">
        <f t="shared" si="5"/>
        <v>20721</v>
      </c>
      <c r="J16" s="14">
        <f t="shared" si="5"/>
        <v>14522</v>
      </c>
      <c r="K16" s="14">
        <f t="shared" si="5"/>
        <v>20265</v>
      </c>
      <c r="L16" s="14">
        <f t="shared" si="5"/>
        <v>5979</v>
      </c>
      <c r="M16" s="14">
        <f t="shared" si="5"/>
        <v>3010</v>
      </c>
      <c r="N16" s="12">
        <f t="shared" si="2"/>
        <v>178612</v>
      </c>
    </row>
    <row r="17" spans="1:25" ht="18.75" customHeight="1">
      <c r="A17" s="15" t="s">
        <v>16</v>
      </c>
      <c r="B17" s="14">
        <v>12677</v>
      </c>
      <c r="C17" s="14">
        <v>8735</v>
      </c>
      <c r="D17" s="14">
        <v>9293</v>
      </c>
      <c r="E17" s="14">
        <v>1661</v>
      </c>
      <c r="F17" s="14">
        <v>7787</v>
      </c>
      <c r="G17" s="14">
        <v>13388</v>
      </c>
      <c r="H17" s="14">
        <v>11583</v>
      </c>
      <c r="I17" s="14">
        <v>12122</v>
      </c>
      <c r="J17" s="14">
        <v>8415</v>
      </c>
      <c r="K17" s="14">
        <v>11544</v>
      </c>
      <c r="L17" s="14">
        <v>3328</v>
      </c>
      <c r="M17" s="14">
        <v>1665</v>
      </c>
      <c r="N17" s="12">
        <f t="shared" si="2"/>
        <v>102198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8624</v>
      </c>
      <c r="C18" s="14">
        <v>4568</v>
      </c>
      <c r="D18" s="14">
        <v>8285</v>
      </c>
      <c r="E18" s="14">
        <v>1168</v>
      </c>
      <c r="F18" s="14">
        <v>5313</v>
      </c>
      <c r="G18" s="14">
        <v>8876</v>
      </c>
      <c r="H18" s="14">
        <v>7593</v>
      </c>
      <c r="I18" s="14">
        <v>8169</v>
      </c>
      <c r="J18" s="14">
        <v>5692</v>
      </c>
      <c r="K18" s="14">
        <v>8274</v>
      </c>
      <c r="L18" s="14">
        <v>2499</v>
      </c>
      <c r="M18" s="14">
        <v>1271</v>
      </c>
      <c r="N18" s="12">
        <f t="shared" si="2"/>
        <v>70332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777</v>
      </c>
      <c r="C19" s="14">
        <v>682</v>
      </c>
      <c r="D19" s="14">
        <v>514</v>
      </c>
      <c r="E19" s="14">
        <v>96</v>
      </c>
      <c r="F19" s="14">
        <v>586</v>
      </c>
      <c r="G19" s="14">
        <v>1138</v>
      </c>
      <c r="H19" s="14">
        <v>771</v>
      </c>
      <c r="I19" s="14">
        <v>430</v>
      </c>
      <c r="J19" s="14">
        <v>415</v>
      </c>
      <c r="K19" s="14">
        <v>447</v>
      </c>
      <c r="L19" s="14">
        <v>152</v>
      </c>
      <c r="M19" s="14">
        <v>74</v>
      </c>
      <c r="N19" s="12">
        <f t="shared" si="2"/>
        <v>6082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85473</v>
      </c>
      <c r="C20" s="18">
        <f>C21+C22+C23</f>
        <v>51143</v>
      </c>
      <c r="D20" s="18">
        <f>D21+D22+D23</f>
        <v>57767</v>
      </c>
      <c r="E20" s="18">
        <f>E21+E22+E23</f>
        <v>10111</v>
      </c>
      <c r="F20" s="18">
        <f aca="true" t="shared" si="6" ref="F20:M20">F21+F22+F23</f>
        <v>45944</v>
      </c>
      <c r="G20" s="18">
        <f t="shared" si="6"/>
        <v>71977</v>
      </c>
      <c r="H20" s="18">
        <f t="shared" si="6"/>
        <v>73117</v>
      </c>
      <c r="I20" s="18">
        <f t="shared" si="6"/>
        <v>76395</v>
      </c>
      <c r="J20" s="18">
        <f t="shared" si="6"/>
        <v>48837</v>
      </c>
      <c r="K20" s="18">
        <f t="shared" si="6"/>
        <v>77464</v>
      </c>
      <c r="L20" s="18">
        <f t="shared" si="6"/>
        <v>25278</v>
      </c>
      <c r="M20" s="18">
        <f t="shared" si="6"/>
        <v>13747</v>
      </c>
      <c r="N20" s="12">
        <f aca="true" t="shared" si="7" ref="N20:N26">SUM(B20:M20)</f>
        <v>637253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47340</v>
      </c>
      <c r="C21" s="14">
        <v>30662</v>
      </c>
      <c r="D21" s="14">
        <v>32586</v>
      </c>
      <c r="E21" s="14">
        <v>5799</v>
      </c>
      <c r="F21" s="14">
        <v>26433</v>
      </c>
      <c r="G21" s="14">
        <v>42016</v>
      </c>
      <c r="H21" s="14">
        <v>43948</v>
      </c>
      <c r="I21" s="14">
        <v>43492</v>
      </c>
      <c r="J21" s="14">
        <v>27424</v>
      </c>
      <c r="K21" s="14">
        <v>41246</v>
      </c>
      <c r="L21" s="14">
        <v>13626</v>
      </c>
      <c r="M21" s="14">
        <v>7238</v>
      </c>
      <c r="N21" s="12">
        <f t="shared" si="7"/>
        <v>361810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36964</v>
      </c>
      <c r="C22" s="14">
        <v>19448</v>
      </c>
      <c r="D22" s="14">
        <v>24506</v>
      </c>
      <c r="E22" s="14">
        <v>4132</v>
      </c>
      <c r="F22" s="14">
        <v>18676</v>
      </c>
      <c r="G22" s="14">
        <v>28405</v>
      </c>
      <c r="H22" s="14">
        <v>27996</v>
      </c>
      <c r="I22" s="14">
        <v>32052</v>
      </c>
      <c r="J22" s="14">
        <v>20595</v>
      </c>
      <c r="K22" s="14">
        <v>35303</v>
      </c>
      <c r="L22" s="14">
        <v>11307</v>
      </c>
      <c r="M22" s="14">
        <v>6338</v>
      </c>
      <c r="N22" s="12">
        <f t="shared" si="7"/>
        <v>265722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1169</v>
      </c>
      <c r="C23" s="14">
        <v>1033</v>
      </c>
      <c r="D23" s="14">
        <v>675</v>
      </c>
      <c r="E23" s="14">
        <v>180</v>
      </c>
      <c r="F23" s="14">
        <v>835</v>
      </c>
      <c r="G23" s="14">
        <v>1556</v>
      </c>
      <c r="H23" s="14">
        <v>1173</v>
      </c>
      <c r="I23" s="14">
        <v>851</v>
      </c>
      <c r="J23" s="14">
        <v>818</v>
      </c>
      <c r="K23" s="14">
        <v>915</v>
      </c>
      <c r="L23" s="14">
        <v>345</v>
      </c>
      <c r="M23" s="14">
        <v>171</v>
      </c>
      <c r="N23" s="12">
        <f t="shared" si="7"/>
        <v>9721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115796</v>
      </c>
      <c r="C24" s="14">
        <f>C25+C26</f>
        <v>82678</v>
      </c>
      <c r="D24" s="14">
        <f>D25+D26</f>
        <v>84923</v>
      </c>
      <c r="E24" s="14">
        <f>E25+E26</f>
        <v>17148</v>
      </c>
      <c r="F24" s="14">
        <f aca="true" t="shared" si="8" ref="F24:M24">F25+F26</f>
        <v>76021</v>
      </c>
      <c r="G24" s="14">
        <f t="shared" si="8"/>
        <v>115881</v>
      </c>
      <c r="H24" s="14">
        <f t="shared" si="8"/>
        <v>98644</v>
      </c>
      <c r="I24" s="14">
        <f t="shared" si="8"/>
        <v>86238</v>
      </c>
      <c r="J24" s="14">
        <f t="shared" si="8"/>
        <v>64896</v>
      </c>
      <c r="K24" s="14">
        <f t="shared" si="8"/>
        <v>73198</v>
      </c>
      <c r="L24" s="14">
        <f t="shared" si="8"/>
        <v>21691</v>
      </c>
      <c r="M24" s="14">
        <f t="shared" si="8"/>
        <v>10918</v>
      </c>
      <c r="N24" s="12">
        <f t="shared" si="7"/>
        <v>848032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55286</v>
      </c>
      <c r="C25" s="14">
        <v>42535</v>
      </c>
      <c r="D25" s="14">
        <v>44525</v>
      </c>
      <c r="E25" s="14">
        <v>9574</v>
      </c>
      <c r="F25" s="14">
        <v>39658</v>
      </c>
      <c r="G25" s="14">
        <v>62228</v>
      </c>
      <c r="H25" s="14">
        <v>54696</v>
      </c>
      <c r="I25" s="14">
        <v>39836</v>
      </c>
      <c r="J25" s="14">
        <v>33567</v>
      </c>
      <c r="K25" s="14">
        <v>34389</v>
      </c>
      <c r="L25" s="14">
        <v>10590</v>
      </c>
      <c r="M25" s="14">
        <v>4926</v>
      </c>
      <c r="N25" s="12">
        <f t="shared" si="7"/>
        <v>431810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60510</v>
      </c>
      <c r="C26" s="14">
        <v>40143</v>
      </c>
      <c r="D26" s="14">
        <v>40398</v>
      </c>
      <c r="E26" s="14">
        <v>7574</v>
      </c>
      <c r="F26" s="14">
        <v>36363</v>
      </c>
      <c r="G26" s="14">
        <v>53653</v>
      </c>
      <c r="H26" s="14">
        <v>43948</v>
      </c>
      <c r="I26" s="14">
        <v>46402</v>
      </c>
      <c r="J26" s="14">
        <v>31329</v>
      </c>
      <c r="K26" s="14">
        <v>38809</v>
      </c>
      <c r="L26" s="14">
        <v>11101</v>
      </c>
      <c r="M26" s="14">
        <v>5992</v>
      </c>
      <c r="N26" s="12">
        <f t="shared" si="7"/>
        <v>416222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738542.69050252</v>
      </c>
      <c r="C36" s="61">
        <f aca="true" t="shared" si="11" ref="C36:M36">C37+C38+C39+C40</f>
        <v>500582.799145</v>
      </c>
      <c r="D36" s="61">
        <f t="shared" si="11"/>
        <v>541928.7881371</v>
      </c>
      <c r="E36" s="61">
        <f t="shared" si="11"/>
        <v>129537.29082319999</v>
      </c>
      <c r="F36" s="61">
        <f t="shared" si="11"/>
        <v>486397.97163845005</v>
      </c>
      <c r="G36" s="61">
        <f t="shared" si="11"/>
        <v>614838.2414</v>
      </c>
      <c r="H36" s="61">
        <f t="shared" si="11"/>
        <v>658983.3256000001</v>
      </c>
      <c r="I36" s="61">
        <f t="shared" si="11"/>
        <v>608249.9229932</v>
      </c>
      <c r="J36" s="61">
        <f t="shared" si="11"/>
        <v>494410.3011055</v>
      </c>
      <c r="K36" s="61">
        <f t="shared" si="11"/>
        <v>600893.35196816</v>
      </c>
      <c r="L36" s="61">
        <f t="shared" si="11"/>
        <v>247172.0340293</v>
      </c>
      <c r="M36" s="61">
        <f t="shared" si="11"/>
        <v>135259.04959424</v>
      </c>
      <c r="N36" s="61">
        <f>N37+N38+N39+N40</f>
        <v>5756795.76693667</v>
      </c>
    </row>
    <row r="37" spans="1:14" ht="18.75" customHeight="1">
      <c r="A37" s="58" t="s">
        <v>55</v>
      </c>
      <c r="B37" s="55">
        <f aca="true" t="shared" si="12" ref="B37:M37">B29*B7</f>
        <v>737537.0904</v>
      </c>
      <c r="C37" s="55">
        <f t="shared" si="12"/>
        <v>499686.35599999997</v>
      </c>
      <c r="D37" s="55">
        <f t="shared" si="12"/>
        <v>531268.1816</v>
      </c>
      <c r="E37" s="55">
        <f t="shared" si="12"/>
        <v>129213.08729999998</v>
      </c>
      <c r="F37" s="55">
        <f t="shared" si="12"/>
        <v>485693.87100000004</v>
      </c>
      <c r="G37" s="55">
        <f t="shared" si="12"/>
        <v>614039.5755</v>
      </c>
      <c r="H37" s="55">
        <f t="shared" si="12"/>
        <v>657959.436</v>
      </c>
      <c r="I37" s="55">
        <f t="shared" si="12"/>
        <v>607503.4904</v>
      </c>
      <c r="J37" s="55">
        <f t="shared" si="12"/>
        <v>493745.53150000004</v>
      </c>
      <c r="K37" s="55">
        <f t="shared" si="12"/>
        <v>600105.8129</v>
      </c>
      <c r="L37" s="55">
        <f t="shared" si="12"/>
        <v>246641.489</v>
      </c>
      <c r="M37" s="55">
        <f t="shared" si="12"/>
        <v>134950.9547</v>
      </c>
      <c r="N37" s="57">
        <f>SUM(B37:M37)</f>
        <v>5738344.8763</v>
      </c>
    </row>
    <row r="38" spans="1:14" ht="18.75" customHeight="1">
      <c r="A38" s="58" t="s">
        <v>56</v>
      </c>
      <c r="B38" s="55">
        <f aca="true" t="shared" si="13" ref="B38:M38">B30*B7</f>
        <v>-2251.47989748</v>
      </c>
      <c r="C38" s="55">
        <f t="shared" si="13"/>
        <v>-1496.076855</v>
      </c>
      <c r="D38" s="55">
        <f t="shared" si="13"/>
        <v>-1624.7034629</v>
      </c>
      <c r="E38" s="55">
        <f t="shared" si="13"/>
        <v>-322.0764768</v>
      </c>
      <c r="F38" s="55">
        <f t="shared" si="13"/>
        <v>-1457.29936155</v>
      </c>
      <c r="G38" s="55">
        <f t="shared" si="13"/>
        <v>-1863.4941000000001</v>
      </c>
      <c r="H38" s="55">
        <f t="shared" si="13"/>
        <v>-1873.6704</v>
      </c>
      <c r="I38" s="55">
        <f t="shared" si="13"/>
        <v>-1800.1674068</v>
      </c>
      <c r="J38" s="55">
        <f t="shared" si="13"/>
        <v>-1453.8303945</v>
      </c>
      <c r="K38" s="55">
        <f t="shared" si="13"/>
        <v>-1814.7009318399998</v>
      </c>
      <c r="L38" s="55">
        <f t="shared" si="13"/>
        <v>-740.6149707</v>
      </c>
      <c r="M38" s="55">
        <f t="shared" si="13"/>
        <v>-410.94510576</v>
      </c>
      <c r="N38" s="25">
        <f>SUM(B38:M38)</f>
        <v>-17109.05936333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-70847.2</v>
      </c>
      <c r="C42" s="25">
        <f aca="true" t="shared" si="15" ref="C42:M42">+C43+C46+C54+C55</f>
        <v>-68947.2</v>
      </c>
      <c r="D42" s="25">
        <f t="shared" si="15"/>
        <v>-52136</v>
      </c>
      <c r="E42" s="25">
        <f t="shared" si="15"/>
        <v>-7653.2</v>
      </c>
      <c r="F42" s="25">
        <f t="shared" si="15"/>
        <v>-40359.8</v>
      </c>
      <c r="G42" s="25">
        <f t="shared" si="15"/>
        <v>-78838.6</v>
      </c>
      <c r="H42" s="25">
        <f t="shared" si="15"/>
        <v>-93001.2</v>
      </c>
      <c r="I42" s="25">
        <f t="shared" si="15"/>
        <v>-47332.8</v>
      </c>
      <c r="J42" s="25">
        <f t="shared" si="15"/>
        <v>-60480.8</v>
      </c>
      <c r="K42" s="25">
        <f t="shared" si="15"/>
        <v>-51091</v>
      </c>
      <c r="L42" s="25">
        <f t="shared" si="15"/>
        <v>-27762.8</v>
      </c>
      <c r="M42" s="25">
        <f t="shared" si="15"/>
        <v>-16298.2</v>
      </c>
      <c r="N42" s="25">
        <f>+N43+N46+N54+N55</f>
        <v>-614748.8</v>
      </c>
    </row>
    <row r="43" spans="1:14" ht="18.75" customHeight="1">
      <c r="A43" s="17" t="s">
        <v>60</v>
      </c>
      <c r="B43" s="26">
        <f>B44+B45</f>
        <v>-70847.2</v>
      </c>
      <c r="C43" s="26">
        <f>C44+C45</f>
        <v>-68947.2</v>
      </c>
      <c r="D43" s="26">
        <f>D44+D45</f>
        <v>-52136</v>
      </c>
      <c r="E43" s="26">
        <f>E44+E45</f>
        <v>-7653.2</v>
      </c>
      <c r="F43" s="26">
        <f aca="true" t="shared" si="16" ref="F43:M43">F44+F45</f>
        <v>-40359.8</v>
      </c>
      <c r="G43" s="26">
        <f t="shared" si="16"/>
        <v>-78838.6</v>
      </c>
      <c r="H43" s="26">
        <f t="shared" si="16"/>
        <v>-93001.2</v>
      </c>
      <c r="I43" s="26">
        <f t="shared" si="16"/>
        <v>-47332.8</v>
      </c>
      <c r="J43" s="26">
        <f t="shared" si="16"/>
        <v>-60480.8</v>
      </c>
      <c r="K43" s="26">
        <f t="shared" si="16"/>
        <v>-51091</v>
      </c>
      <c r="L43" s="26">
        <f t="shared" si="16"/>
        <v>-27762.8</v>
      </c>
      <c r="M43" s="26">
        <f t="shared" si="16"/>
        <v>-16298.2</v>
      </c>
      <c r="N43" s="25">
        <f aca="true" t="shared" si="17" ref="N43:N55">SUM(B43:M43)</f>
        <v>-614748.8</v>
      </c>
    </row>
    <row r="44" spans="1:25" ht="18.75" customHeight="1">
      <c r="A44" s="13" t="s">
        <v>61</v>
      </c>
      <c r="B44" s="20">
        <f>ROUND(-B9*$D$3,2)</f>
        <v>-70847.2</v>
      </c>
      <c r="C44" s="20">
        <f>ROUND(-C9*$D$3,2)</f>
        <v>-68947.2</v>
      </c>
      <c r="D44" s="20">
        <f>ROUND(-D9*$D$3,2)</f>
        <v>-52136</v>
      </c>
      <c r="E44" s="20">
        <f>ROUND(-E9*$D$3,2)</f>
        <v>-7653.2</v>
      </c>
      <c r="F44" s="20">
        <f aca="true" t="shared" si="18" ref="F44:M44">ROUND(-F9*$D$3,2)</f>
        <v>-40359.8</v>
      </c>
      <c r="G44" s="20">
        <f t="shared" si="18"/>
        <v>-78838.6</v>
      </c>
      <c r="H44" s="20">
        <f t="shared" si="18"/>
        <v>-93001.2</v>
      </c>
      <c r="I44" s="20">
        <f t="shared" si="18"/>
        <v>-47332.8</v>
      </c>
      <c r="J44" s="20">
        <f t="shared" si="18"/>
        <v>-60480.8</v>
      </c>
      <c r="K44" s="20">
        <f t="shared" si="18"/>
        <v>-51091</v>
      </c>
      <c r="L44" s="20">
        <f t="shared" si="18"/>
        <v>-27762.8</v>
      </c>
      <c r="M44" s="20">
        <f t="shared" si="18"/>
        <v>-16298.2</v>
      </c>
      <c r="N44" s="47">
        <f t="shared" si="17"/>
        <v>-614748.8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667695.49050252</v>
      </c>
      <c r="C57" s="29">
        <f t="shared" si="21"/>
        <v>431635.599145</v>
      </c>
      <c r="D57" s="29">
        <f t="shared" si="21"/>
        <v>489792.78813710005</v>
      </c>
      <c r="E57" s="29">
        <f t="shared" si="21"/>
        <v>121884.0908232</v>
      </c>
      <c r="F57" s="29">
        <f t="shared" si="21"/>
        <v>446038.17163845006</v>
      </c>
      <c r="G57" s="29">
        <f t="shared" si="21"/>
        <v>535999.6414000001</v>
      </c>
      <c r="H57" s="29">
        <f t="shared" si="21"/>
        <v>565982.1256000001</v>
      </c>
      <c r="I57" s="29">
        <f t="shared" si="21"/>
        <v>560917.1229932</v>
      </c>
      <c r="J57" s="29">
        <f t="shared" si="21"/>
        <v>433929.50110550004</v>
      </c>
      <c r="K57" s="29">
        <f t="shared" si="21"/>
        <v>549802.35196816</v>
      </c>
      <c r="L57" s="29">
        <f t="shared" si="21"/>
        <v>219409.23402930002</v>
      </c>
      <c r="M57" s="29">
        <f t="shared" si="21"/>
        <v>118960.84959424</v>
      </c>
      <c r="N57" s="29">
        <f>SUM(B57:M57)</f>
        <v>5142046.96693667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667695.49</v>
      </c>
      <c r="C60" s="36">
        <f aca="true" t="shared" si="22" ref="C60:M60">SUM(C61:C74)</f>
        <v>431635.6</v>
      </c>
      <c r="D60" s="36">
        <f t="shared" si="22"/>
        <v>489792.79</v>
      </c>
      <c r="E60" s="36">
        <f t="shared" si="22"/>
        <v>121884.09</v>
      </c>
      <c r="F60" s="36">
        <f t="shared" si="22"/>
        <v>446038.17</v>
      </c>
      <c r="G60" s="36">
        <f t="shared" si="22"/>
        <v>535999.65</v>
      </c>
      <c r="H60" s="36">
        <f t="shared" si="22"/>
        <v>565982.12</v>
      </c>
      <c r="I60" s="36">
        <f t="shared" si="22"/>
        <v>560917.12</v>
      </c>
      <c r="J60" s="36">
        <f t="shared" si="22"/>
        <v>433929.5</v>
      </c>
      <c r="K60" s="36">
        <f t="shared" si="22"/>
        <v>549802.35</v>
      </c>
      <c r="L60" s="36">
        <f t="shared" si="22"/>
        <v>219409.24</v>
      </c>
      <c r="M60" s="36">
        <f t="shared" si="22"/>
        <v>118960.84</v>
      </c>
      <c r="N60" s="29">
        <f>SUM(N61:N74)</f>
        <v>5142046.96</v>
      </c>
    </row>
    <row r="61" spans="1:15" ht="18.75" customHeight="1">
      <c r="A61" s="17" t="s">
        <v>75</v>
      </c>
      <c r="B61" s="36">
        <v>122861.63</v>
      </c>
      <c r="C61" s="36">
        <v>122302.23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245163.86</v>
      </c>
      <c r="O61"/>
    </row>
    <row r="62" spans="1:15" ht="18.75" customHeight="1">
      <c r="A62" s="17" t="s">
        <v>76</v>
      </c>
      <c r="B62" s="36">
        <v>544833.86</v>
      </c>
      <c r="C62" s="36">
        <v>309333.37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854167.23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489792.79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489792.79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121884.09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121884.09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446038.17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446038.17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535999.65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535999.65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431229.27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431229.27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134752.85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134752.85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560917.12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560917.12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433929.5</v>
      </c>
      <c r="K70" s="35">
        <v>0</v>
      </c>
      <c r="L70" s="35">
        <v>0</v>
      </c>
      <c r="M70" s="35">
        <v>0</v>
      </c>
      <c r="N70" s="29">
        <f t="shared" si="23"/>
        <v>433929.5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549802.35</v>
      </c>
      <c r="L71" s="35">
        <v>0</v>
      </c>
      <c r="M71" s="62"/>
      <c r="N71" s="26">
        <f t="shared" si="23"/>
        <v>549802.35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219409.24</v>
      </c>
      <c r="M72" s="35">
        <v>0</v>
      </c>
      <c r="N72" s="29">
        <f t="shared" si="23"/>
        <v>219409.24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118960.84</v>
      </c>
      <c r="N73" s="26">
        <f t="shared" si="23"/>
        <v>118960.84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2.2958365252469997</v>
      </c>
      <c r="C78" s="45">
        <v>2.25185296868807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1.9813472652151103</v>
      </c>
      <c r="C79" s="45">
        <v>1.8692342621797047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1.8166333431386683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2.5264230847268543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2.1220718716911207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1.682685784269454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1.9808830800389172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1.9351116142517124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1.9219585905736332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2.16481074109727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2.0696124624774317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2.4591785297910658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2.4097890501209713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2016-09-05T20:36:48Z</dcterms:modified>
  <cp:category/>
  <cp:version/>
  <cp:contentType/>
  <cp:contentStatus/>
</cp:coreProperties>
</file>