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<sst xmlns="http://schemas.openxmlformats.org/spreadsheetml/2006/main" count="105" uniqueCount="103">
  <si>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</si>
  <si>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</si>
  <si>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</si>
  <si>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</si>
  <si>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</si>
  <si>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</si>
  <si>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</si>
  <si>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</si>
  <si>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</si>
  <si>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</si>
  <si>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</si>
  <si>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</si>
  <si>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</si>
  <si>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</si>
  <si>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</si>
  <si>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</si>
  <si>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</si>
  <si>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</si>
  <si>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</si>
  <si>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</si>
  <si>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</si>
  <si>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</si>
  <si>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</si>
  <si>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</si>
  <si>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</si>
  <si>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</si>
  <si>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</si>
  <si>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</si>
  <si>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</si>
  <si>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</si>
  <si>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</si>
  <si>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</si>
  <si>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</si>
  <si>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</si>
  <si>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</si>
  <si>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</si>
  <si>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</si>
  <si>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</si>
  <si>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</si>
  <si>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</si>
  <si>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</si>
  <si>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</si>
  <si>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</si>
  <si>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</si>
  <si>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</si>
  <si>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</si>
  <si>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</si>
  <si>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</si>
  <si>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</si>
  <si>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</si>
  <si>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</si>
  <si>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</si>
  <si>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</si>
  <si>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</si>
  <si>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</si>
  <si>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</si>
  <si>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</si>
  <si>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</si>
  <si>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</si>
  <si>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</si>
  <si>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</si>
  <si>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</si>
  <si>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</si>
  <si>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</si>
  <si>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</si>
  <si>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</si>
  <si>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</si>
  <si>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</si>
  <si>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</si>
  <si>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</si>
  <si>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</si>
  <si>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</si>
  <si>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</si>
  <si>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</si>
  <si>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</si>
  <si>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</si>
  <si>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</si>
  <si>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</si>
  <si>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</si>
  <si>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</si>
  <si>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</si>
  <si>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</si>
  <si>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</si>
  <si>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</si>
  <si>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</si>
  <si>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</si>
  <si>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</si>
  <si>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</si>
  <si>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</si>
  <si>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</si>
  <si>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</si>
  <si>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</si>
  <si>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</si>
  <si>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</si>
  <si>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</si>
  <si>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</si>
  <si>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</si>
  <si>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</si>
  <si>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</si>
  <si>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</si>
  <si>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</si>
  <si>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</si>
  <si>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29/08/16 - VENCIMENTO 08/09/16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</si>
</sst>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3" sqref="C93:C10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510998</v>
      </c>
      <c r="C7" s="10">
        <f>C8+C20+C24</f>
        <v>377076</v>
      </c>
      <c r="D7" s="10">
        <f>D8+D20+D24</f>
        <v>377547</v>
      </c>
      <c r="E7" s="10">
        <f>E8+E20+E24</f>
        <v>65073</v>
      </c>
      <c r="F7" s="10">
        <f aca="true" t="shared" si="0" ref="F7:M7">F8+F20+F24</f>
        <v>319653</v>
      </c>
      <c r="G7" s="10">
        <f t="shared" si="0"/>
        <v>519533</v>
      </c>
      <c r="H7" s="10">
        <f t="shared" si="0"/>
        <v>469436</v>
      </c>
      <c r="I7" s="10">
        <f t="shared" si="0"/>
        <v>416787</v>
      </c>
      <c r="J7" s="10">
        <f t="shared" si="0"/>
        <v>294745</v>
      </c>
      <c r="K7" s="10">
        <f t="shared" si="0"/>
        <v>361083</v>
      </c>
      <c r="L7" s="10">
        <f t="shared" si="0"/>
        <v>151054</v>
      </c>
      <c r="M7" s="10">
        <f t="shared" si="0"/>
        <v>90159</v>
      </c>
      <c r="N7" s="10">
        <f>+N8+N20+N24</f>
        <v>3953144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216440</v>
      </c>
      <c r="C8" s="12">
        <f>+C9+C12+C16</f>
        <v>172375</v>
      </c>
      <c r="D8" s="12">
        <f>+D9+D12+D16</f>
        <v>188492</v>
      </c>
      <c r="E8" s="12">
        <f>+E9+E12+E16</f>
        <v>29080</v>
      </c>
      <c r="F8" s="12">
        <f aca="true" t="shared" si="1" ref="F8:M8">+F9+F12+F16</f>
        <v>144386</v>
      </c>
      <c r="G8" s="12">
        <f t="shared" si="1"/>
        <v>246194</v>
      </c>
      <c r="H8" s="12">
        <f t="shared" si="1"/>
        <v>218377</v>
      </c>
      <c r="I8" s="12">
        <f t="shared" si="1"/>
        <v>198630</v>
      </c>
      <c r="J8" s="12">
        <f t="shared" si="1"/>
        <v>141080</v>
      </c>
      <c r="K8" s="12">
        <f t="shared" si="1"/>
        <v>162020</v>
      </c>
      <c r="L8" s="12">
        <f t="shared" si="1"/>
        <v>77184</v>
      </c>
      <c r="M8" s="12">
        <f t="shared" si="1"/>
        <v>47774</v>
      </c>
      <c r="N8" s="12">
        <f>SUM(B8:M8)</f>
        <v>1842032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20018</v>
      </c>
      <c r="C9" s="14">
        <v>19867</v>
      </c>
      <c r="D9" s="14">
        <v>13959</v>
      </c>
      <c r="E9" s="14">
        <v>1962</v>
      </c>
      <c r="F9" s="14">
        <v>11383</v>
      </c>
      <c r="G9" s="14">
        <v>22129</v>
      </c>
      <c r="H9" s="14">
        <v>26629</v>
      </c>
      <c r="I9" s="14">
        <v>12958</v>
      </c>
      <c r="J9" s="14">
        <v>16334</v>
      </c>
      <c r="K9" s="14">
        <v>13040</v>
      </c>
      <c r="L9" s="14">
        <v>8818</v>
      </c>
      <c r="M9" s="14">
        <v>5730</v>
      </c>
      <c r="N9" s="12">
        <f aca="true" t="shared" si="2" ref="N9:N19">SUM(B9:M9)</f>
        <v>172827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20018</v>
      </c>
      <c r="C10" s="14">
        <f>+C9-C11</f>
        <v>19867</v>
      </c>
      <c r="D10" s="14">
        <f>+D9-D11</f>
        <v>13959</v>
      </c>
      <c r="E10" s="14">
        <f>+E9-E11</f>
        <v>1962</v>
      </c>
      <c r="F10" s="14">
        <f aca="true" t="shared" si="3" ref="F10:M10">+F9-F11</f>
        <v>11383</v>
      </c>
      <c r="G10" s="14">
        <f t="shared" si="3"/>
        <v>22129</v>
      </c>
      <c r="H10" s="14">
        <f t="shared" si="3"/>
        <v>26629</v>
      </c>
      <c r="I10" s="14">
        <f t="shared" si="3"/>
        <v>12958</v>
      </c>
      <c r="J10" s="14">
        <f t="shared" si="3"/>
        <v>16334</v>
      </c>
      <c r="K10" s="14">
        <f t="shared" si="3"/>
        <v>13040</v>
      </c>
      <c r="L10" s="14">
        <f t="shared" si="3"/>
        <v>8818</v>
      </c>
      <c r="M10" s="14">
        <f t="shared" si="3"/>
        <v>5730</v>
      </c>
      <c r="N10" s="12">
        <f t="shared" si="2"/>
        <v>172827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168230</v>
      </c>
      <c r="C12" s="14">
        <f>C13+C14+C15</f>
        <v>132885</v>
      </c>
      <c r="D12" s="14">
        <f>D13+D14+D15</f>
        <v>153702</v>
      </c>
      <c r="E12" s="14">
        <f>E13+E14+E15</f>
        <v>23765</v>
      </c>
      <c r="F12" s="14">
        <f aca="true" t="shared" si="4" ref="F12:M12">F13+F14+F15</f>
        <v>115053</v>
      </c>
      <c r="G12" s="14">
        <f t="shared" si="4"/>
        <v>193596</v>
      </c>
      <c r="H12" s="14">
        <f t="shared" si="4"/>
        <v>166199</v>
      </c>
      <c r="I12" s="14">
        <f t="shared" si="4"/>
        <v>160072</v>
      </c>
      <c r="J12" s="14">
        <f t="shared" si="4"/>
        <v>107835</v>
      </c>
      <c r="K12" s="14">
        <f t="shared" si="4"/>
        <v>125932</v>
      </c>
      <c r="L12" s="14">
        <f t="shared" si="4"/>
        <v>59911</v>
      </c>
      <c r="M12" s="14">
        <f t="shared" si="4"/>
        <v>37660</v>
      </c>
      <c r="N12" s="12">
        <f t="shared" si="2"/>
        <v>1444840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83195</v>
      </c>
      <c r="C13" s="14">
        <v>67259</v>
      </c>
      <c r="D13" s="14">
        <v>75237</v>
      </c>
      <c r="E13" s="14">
        <v>11861</v>
      </c>
      <c r="F13" s="14">
        <v>56529</v>
      </c>
      <c r="G13" s="14">
        <v>96545</v>
      </c>
      <c r="H13" s="14">
        <v>87066</v>
      </c>
      <c r="I13" s="14">
        <v>82637</v>
      </c>
      <c r="J13" s="14">
        <v>53294</v>
      </c>
      <c r="K13" s="14">
        <v>62121</v>
      </c>
      <c r="L13" s="14">
        <v>29170</v>
      </c>
      <c r="M13" s="14">
        <v>17828</v>
      </c>
      <c r="N13" s="12">
        <f t="shared" si="2"/>
        <v>722742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80615</v>
      </c>
      <c r="C14" s="14">
        <v>59780</v>
      </c>
      <c r="D14" s="14">
        <v>75328</v>
      </c>
      <c r="E14" s="14">
        <v>11055</v>
      </c>
      <c r="F14" s="14">
        <v>54694</v>
      </c>
      <c r="G14" s="14">
        <v>88812</v>
      </c>
      <c r="H14" s="14">
        <v>73375</v>
      </c>
      <c r="I14" s="14">
        <v>74528</v>
      </c>
      <c r="J14" s="14">
        <v>51113</v>
      </c>
      <c r="K14" s="14">
        <v>60657</v>
      </c>
      <c r="L14" s="14">
        <v>28827</v>
      </c>
      <c r="M14" s="14">
        <v>18948</v>
      </c>
      <c r="N14" s="12">
        <f t="shared" si="2"/>
        <v>677732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4420</v>
      </c>
      <c r="C15" s="14">
        <v>5846</v>
      </c>
      <c r="D15" s="14">
        <v>3137</v>
      </c>
      <c r="E15" s="14">
        <v>849</v>
      </c>
      <c r="F15" s="14">
        <v>3830</v>
      </c>
      <c r="G15" s="14">
        <v>8239</v>
      </c>
      <c r="H15" s="14">
        <v>5758</v>
      </c>
      <c r="I15" s="14">
        <v>2907</v>
      </c>
      <c r="J15" s="14">
        <v>3428</v>
      </c>
      <c r="K15" s="14">
        <v>3154</v>
      </c>
      <c r="L15" s="14">
        <v>1914</v>
      </c>
      <c r="M15" s="14">
        <v>884</v>
      </c>
      <c r="N15" s="12">
        <f t="shared" si="2"/>
        <v>44366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28192</v>
      </c>
      <c r="C16" s="14">
        <f>C17+C18+C19</f>
        <v>19623</v>
      </c>
      <c r="D16" s="14">
        <f>D17+D18+D19</f>
        <v>20831</v>
      </c>
      <c r="E16" s="14">
        <f>E17+E18+E19</f>
        <v>3353</v>
      </c>
      <c r="F16" s="14">
        <f aca="true" t="shared" si="5" ref="F16:M16">F17+F18+F19</f>
        <v>17950</v>
      </c>
      <c r="G16" s="14">
        <f t="shared" si="5"/>
        <v>30469</v>
      </c>
      <c r="H16" s="14">
        <f t="shared" si="5"/>
        <v>25549</v>
      </c>
      <c r="I16" s="14">
        <f t="shared" si="5"/>
        <v>25600</v>
      </c>
      <c r="J16" s="14">
        <f t="shared" si="5"/>
        <v>16911</v>
      </c>
      <c r="K16" s="14">
        <f t="shared" si="5"/>
        <v>23048</v>
      </c>
      <c r="L16" s="14">
        <f t="shared" si="5"/>
        <v>8455</v>
      </c>
      <c r="M16" s="14">
        <f t="shared" si="5"/>
        <v>4384</v>
      </c>
      <c r="N16" s="12">
        <f t="shared" si="2"/>
        <v>224365</v>
      </c>
    </row>
    <row r="17" spans="1:25" ht="18.75" customHeight="1">
      <c r="A17" s="15" t="s">
        <v>16</v>
      </c>
      <c r="B17" s="14">
        <v>16411</v>
      </c>
      <c r="C17" s="14">
        <v>12068</v>
      </c>
      <c r="D17" s="14">
        <v>10895</v>
      </c>
      <c r="E17" s="14">
        <v>1983</v>
      </c>
      <c r="F17" s="14">
        <v>10232</v>
      </c>
      <c r="G17" s="14">
        <v>17611</v>
      </c>
      <c r="H17" s="14">
        <v>15106</v>
      </c>
      <c r="I17" s="14">
        <v>15467</v>
      </c>
      <c r="J17" s="14">
        <v>9828</v>
      </c>
      <c r="K17" s="14">
        <v>13637</v>
      </c>
      <c r="L17" s="14">
        <v>5029</v>
      </c>
      <c r="M17" s="14">
        <v>2527</v>
      </c>
      <c r="N17" s="12">
        <f t="shared" si="2"/>
        <v>130794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10656</v>
      </c>
      <c r="C18" s="14">
        <v>6188</v>
      </c>
      <c r="D18" s="14">
        <v>9168</v>
      </c>
      <c r="E18" s="14">
        <v>1225</v>
      </c>
      <c r="F18" s="14">
        <v>6578</v>
      </c>
      <c r="G18" s="14">
        <v>10881</v>
      </c>
      <c r="H18" s="14">
        <v>9037</v>
      </c>
      <c r="I18" s="14">
        <v>9463</v>
      </c>
      <c r="J18" s="14">
        <v>6339</v>
      </c>
      <c r="K18" s="14">
        <v>8763</v>
      </c>
      <c r="L18" s="14">
        <v>3121</v>
      </c>
      <c r="M18" s="14">
        <v>1697</v>
      </c>
      <c r="N18" s="12">
        <f t="shared" si="2"/>
        <v>83116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1125</v>
      </c>
      <c r="C19" s="14">
        <v>1367</v>
      </c>
      <c r="D19" s="14">
        <v>768</v>
      </c>
      <c r="E19" s="14">
        <v>145</v>
      </c>
      <c r="F19" s="14">
        <v>1140</v>
      </c>
      <c r="G19" s="14">
        <v>1977</v>
      </c>
      <c r="H19" s="14">
        <v>1406</v>
      </c>
      <c r="I19" s="14">
        <v>670</v>
      </c>
      <c r="J19" s="14">
        <v>744</v>
      </c>
      <c r="K19" s="14">
        <v>648</v>
      </c>
      <c r="L19" s="14">
        <v>305</v>
      </c>
      <c r="M19" s="14">
        <v>160</v>
      </c>
      <c r="N19" s="12">
        <f t="shared" si="2"/>
        <v>10455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124526</v>
      </c>
      <c r="C20" s="18">
        <f>C21+C22+C23</f>
        <v>77981</v>
      </c>
      <c r="D20" s="18">
        <f>D21+D22+D23</f>
        <v>72542</v>
      </c>
      <c r="E20" s="18">
        <f>E21+E22+E23</f>
        <v>12801</v>
      </c>
      <c r="F20" s="18">
        <f aca="true" t="shared" si="6" ref="F20:M20">F21+F22+F23</f>
        <v>61781</v>
      </c>
      <c r="G20" s="18">
        <f t="shared" si="6"/>
        <v>101978</v>
      </c>
      <c r="H20" s="18">
        <f t="shared" si="6"/>
        <v>106052</v>
      </c>
      <c r="I20" s="18">
        <f t="shared" si="6"/>
        <v>98967</v>
      </c>
      <c r="J20" s="18">
        <f t="shared" si="6"/>
        <v>64502</v>
      </c>
      <c r="K20" s="18">
        <f t="shared" si="6"/>
        <v>98790</v>
      </c>
      <c r="L20" s="18">
        <f t="shared" si="6"/>
        <v>39855</v>
      </c>
      <c r="M20" s="18">
        <f t="shared" si="6"/>
        <v>22666</v>
      </c>
      <c r="N20" s="12">
        <f aca="true" t="shared" si="7" ref="N20:N26">SUM(B20:M20)</f>
        <v>882441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67265</v>
      </c>
      <c r="C21" s="14">
        <v>45503</v>
      </c>
      <c r="D21" s="14">
        <v>41517</v>
      </c>
      <c r="E21" s="14">
        <v>7363</v>
      </c>
      <c r="F21" s="14">
        <v>34813</v>
      </c>
      <c r="G21" s="14">
        <v>59303</v>
      </c>
      <c r="H21" s="14">
        <v>62809</v>
      </c>
      <c r="I21" s="14">
        <v>57168</v>
      </c>
      <c r="J21" s="14">
        <v>36372</v>
      </c>
      <c r="K21" s="14">
        <v>53827</v>
      </c>
      <c r="L21" s="14">
        <v>21787</v>
      </c>
      <c r="M21" s="14">
        <v>12186</v>
      </c>
      <c r="N21" s="12">
        <f t="shared" si="7"/>
        <v>499913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54857</v>
      </c>
      <c r="C22" s="14">
        <v>30341</v>
      </c>
      <c r="D22" s="14">
        <v>29859</v>
      </c>
      <c r="E22" s="14">
        <v>5106</v>
      </c>
      <c r="F22" s="14">
        <v>25545</v>
      </c>
      <c r="G22" s="14">
        <v>39804</v>
      </c>
      <c r="H22" s="14">
        <v>41175</v>
      </c>
      <c r="I22" s="14">
        <v>40353</v>
      </c>
      <c r="J22" s="14">
        <v>26743</v>
      </c>
      <c r="K22" s="14">
        <v>43239</v>
      </c>
      <c r="L22" s="14">
        <v>17247</v>
      </c>
      <c r="M22" s="14">
        <v>10074</v>
      </c>
      <c r="N22" s="12">
        <f t="shared" si="7"/>
        <v>364343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2404</v>
      </c>
      <c r="C23" s="14">
        <v>2137</v>
      </c>
      <c r="D23" s="14">
        <v>1166</v>
      </c>
      <c r="E23" s="14">
        <v>332</v>
      </c>
      <c r="F23" s="14">
        <v>1423</v>
      </c>
      <c r="G23" s="14">
        <v>2871</v>
      </c>
      <c r="H23" s="14">
        <v>2068</v>
      </c>
      <c r="I23" s="14">
        <v>1446</v>
      </c>
      <c r="J23" s="14">
        <v>1387</v>
      </c>
      <c r="K23" s="14">
        <v>1724</v>
      </c>
      <c r="L23" s="14">
        <v>821</v>
      </c>
      <c r="M23" s="14">
        <v>406</v>
      </c>
      <c r="N23" s="12">
        <f t="shared" si="7"/>
        <v>18185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170032</v>
      </c>
      <c r="C24" s="14">
        <f>C25+C26</f>
        <v>126720</v>
      </c>
      <c r="D24" s="14">
        <f>D25+D26</f>
        <v>116513</v>
      </c>
      <c r="E24" s="14">
        <f>E25+E26</f>
        <v>23192</v>
      </c>
      <c r="F24" s="14">
        <f aca="true" t="shared" si="8" ref="F24:M24">F25+F26</f>
        <v>113486</v>
      </c>
      <c r="G24" s="14">
        <f t="shared" si="8"/>
        <v>171361</v>
      </c>
      <c r="H24" s="14">
        <f t="shared" si="8"/>
        <v>145007</v>
      </c>
      <c r="I24" s="14">
        <f t="shared" si="8"/>
        <v>119190</v>
      </c>
      <c r="J24" s="14">
        <f t="shared" si="8"/>
        <v>89163</v>
      </c>
      <c r="K24" s="14">
        <f t="shared" si="8"/>
        <v>100273</v>
      </c>
      <c r="L24" s="14">
        <f t="shared" si="8"/>
        <v>34015</v>
      </c>
      <c r="M24" s="14">
        <f t="shared" si="8"/>
        <v>19719</v>
      </c>
      <c r="N24" s="12">
        <f t="shared" si="7"/>
        <v>1228671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73821</v>
      </c>
      <c r="C25" s="14">
        <v>60874</v>
      </c>
      <c r="D25" s="14">
        <v>56222</v>
      </c>
      <c r="E25" s="14">
        <v>12227</v>
      </c>
      <c r="F25" s="14">
        <v>53606</v>
      </c>
      <c r="G25" s="14">
        <v>84318</v>
      </c>
      <c r="H25" s="14">
        <v>74128</v>
      </c>
      <c r="I25" s="14">
        <v>51179</v>
      </c>
      <c r="J25" s="14">
        <v>43364</v>
      </c>
      <c r="K25" s="14">
        <v>43162</v>
      </c>
      <c r="L25" s="14">
        <v>14849</v>
      </c>
      <c r="M25" s="14">
        <v>7687</v>
      </c>
      <c r="N25" s="12">
        <f t="shared" si="7"/>
        <v>575437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96211</v>
      </c>
      <c r="C26" s="14">
        <v>65846</v>
      </c>
      <c r="D26" s="14">
        <v>60291</v>
      </c>
      <c r="E26" s="14">
        <v>10965</v>
      </c>
      <c r="F26" s="14">
        <v>59880</v>
      </c>
      <c r="G26" s="14">
        <v>87043</v>
      </c>
      <c r="H26" s="14">
        <v>70879</v>
      </c>
      <c r="I26" s="14">
        <v>68011</v>
      </c>
      <c r="J26" s="14">
        <v>45799</v>
      </c>
      <c r="K26" s="14">
        <v>57111</v>
      </c>
      <c r="L26" s="14">
        <v>19166</v>
      </c>
      <c r="M26" s="14">
        <v>12032</v>
      </c>
      <c r="N26" s="12">
        <f t="shared" si="7"/>
        <v>653234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1037008.8240490799</v>
      </c>
      <c r="C36" s="61">
        <f aca="true" t="shared" si="11" ref="C36:M36">C37+C38+C39+C40</f>
        <v>739399.062818</v>
      </c>
      <c r="D36" s="61">
        <f t="shared" si="11"/>
        <v>695362.23862735</v>
      </c>
      <c r="E36" s="61">
        <f t="shared" si="11"/>
        <v>164227.98474319998</v>
      </c>
      <c r="F36" s="61">
        <f t="shared" si="11"/>
        <v>677473.7692086501</v>
      </c>
      <c r="G36" s="61">
        <f t="shared" si="11"/>
        <v>873087.7482000001</v>
      </c>
      <c r="H36" s="61">
        <f t="shared" si="11"/>
        <v>923414.6124</v>
      </c>
      <c r="I36" s="61">
        <f t="shared" si="11"/>
        <v>800240.1573865999</v>
      </c>
      <c r="J36" s="61">
        <f t="shared" si="11"/>
        <v>637451.5572535</v>
      </c>
      <c r="K36" s="61">
        <f t="shared" si="11"/>
        <v>746667.83729008</v>
      </c>
      <c r="L36" s="61">
        <f t="shared" si="11"/>
        <v>370829.51862721995</v>
      </c>
      <c r="M36" s="61">
        <f t="shared" si="11"/>
        <v>216828.22999104002</v>
      </c>
      <c r="N36" s="61">
        <f>N37+N38+N39+N40</f>
        <v>7881991.54059472</v>
      </c>
    </row>
    <row r="37" spans="1:14" ht="18.75" customHeight="1">
      <c r="A37" s="58" t="s">
        <v>55</v>
      </c>
      <c r="B37" s="55">
        <f aca="true" t="shared" si="12" ref="B37:M37">B29*B7</f>
        <v>1036917.1416</v>
      </c>
      <c r="C37" s="55">
        <f t="shared" si="12"/>
        <v>739219.7903999999</v>
      </c>
      <c r="D37" s="55">
        <f t="shared" si="12"/>
        <v>685172.2956</v>
      </c>
      <c r="E37" s="55">
        <f t="shared" si="12"/>
        <v>163990.4673</v>
      </c>
      <c r="F37" s="55">
        <f t="shared" si="12"/>
        <v>677344.707</v>
      </c>
      <c r="G37" s="55">
        <f t="shared" si="12"/>
        <v>873075.2065000001</v>
      </c>
      <c r="H37" s="55">
        <f t="shared" si="12"/>
        <v>923145.894</v>
      </c>
      <c r="I37" s="55">
        <f t="shared" si="12"/>
        <v>800064.3252</v>
      </c>
      <c r="J37" s="55">
        <f t="shared" si="12"/>
        <v>637209.2155</v>
      </c>
      <c r="K37" s="55">
        <f t="shared" si="12"/>
        <v>746322.4527</v>
      </c>
      <c r="L37" s="55">
        <f t="shared" si="12"/>
        <v>370671.4106</v>
      </c>
      <c r="M37" s="55">
        <f t="shared" si="12"/>
        <v>216769.2837</v>
      </c>
      <c r="N37" s="57">
        <f>SUM(B37:M37)</f>
        <v>7869902.1901</v>
      </c>
    </row>
    <row r="38" spans="1:14" ht="18.75" customHeight="1">
      <c r="A38" s="58" t="s">
        <v>56</v>
      </c>
      <c r="B38" s="55">
        <f aca="true" t="shared" si="13" ref="B38:M38">B30*B7</f>
        <v>-3165.39755092</v>
      </c>
      <c r="C38" s="55">
        <f t="shared" si="13"/>
        <v>-2213.247582</v>
      </c>
      <c r="D38" s="55">
        <f t="shared" si="13"/>
        <v>-2095.3669726499998</v>
      </c>
      <c r="E38" s="55">
        <f t="shared" si="13"/>
        <v>-408.7625568</v>
      </c>
      <c r="F38" s="55">
        <f t="shared" si="13"/>
        <v>-2032.33779135</v>
      </c>
      <c r="G38" s="55">
        <f t="shared" si="13"/>
        <v>-2649.6183</v>
      </c>
      <c r="H38" s="55">
        <f t="shared" si="13"/>
        <v>-2628.8416</v>
      </c>
      <c r="I38" s="55">
        <f t="shared" si="13"/>
        <v>-2370.7678134</v>
      </c>
      <c r="J38" s="55">
        <f t="shared" si="13"/>
        <v>-1876.2582465</v>
      </c>
      <c r="K38" s="55">
        <f t="shared" si="13"/>
        <v>-2256.85540992</v>
      </c>
      <c r="L38" s="55">
        <f t="shared" si="13"/>
        <v>-1113.05197278</v>
      </c>
      <c r="M38" s="55">
        <f t="shared" si="13"/>
        <v>-660.0937089600001</v>
      </c>
      <c r="N38" s="25">
        <f>SUM(B38:M38)</f>
        <v>-23470.599505280003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-76068.4</v>
      </c>
      <c r="C42" s="25">
        <f aca="true" t="shared" si="15" ref="C42:M42">+C43+C46+C54+C55</f>
        <v>-75494.6</v>
      </c>
      <c r="D42" s="25">
        <f t="shared" si="15"/>
        <v>-53044.2</v>
      </c>
      <c r="E42" s="25">
        <f t="shared" si="15"/>
        <v>-7455.6</v>
      </c>
      <c r="F42" s="25">
        <f t="shared" si="15"/>
        <v>-43255.4</v>
      </c>
      <c r="G42" s="25">
        <f t="shared" si="15"/>
        <v>-84090.2</v>
      </c>
      <c r="H42" s="25">
        <f t="shared" si="15"/>
        <v>-101190.2</v>
      </c>
      <c r="I42" s="25">
        <f t="shared" si="15"/>
        <v>-49240.4</v>
      </c>
      <c r="J42" s="25">
        <f t="shared" si="15"/>
        <v>-62069.2</v>
      </c>
      <c r="K42" s="25">
        <f t="shared" si="15"/>
        <v>-49552</v>
      </c>
      <c r="L42" s="25">
        <f t="shared" si="15"/>
        <v>-33508.4</v>
      </c>
      <c r="M42" s="25">
        <f t="shared" si="15"/>
        <v>-21774</v>
      </c>
      <c r="N42" s="25">
        <f>+N43+N46+N54+N55</f>
        <v>-656742.6000000001</v>
      </c>
    </row>
    <row r="43" spans="1:14" ht="18.75" customHeight="1">
      <c r="A43" s="17" t="s">
        <v>60</v>
      </c>
      <c r="B43" s="26">
        <f>B44+B45</f>
        <v>-76068.4</v>
      </c>
      <c r="C43" s="26">
        <f>C44+C45</f>
        <v>-75494.6</v>
      </c>
      <c r="D43" s="26">
        <f>D44+D45</f>
        <v>-53044.2</v>
      </c>
      <c r="E43" s="26">
        <f>E44+E45</f>
        <v>-7455.6</v>
      </c>
      <c r="F43" s="26">
        <f aca="true" t="shared" si="16" ref="F43:M43">F44+F45</f>
        <v>-43255.4</v>
      </c>
      <c r="G43" s="26">
        <f t="shared" si="16"/>
        <v>-84090.2</v>
      </c>
      <c r="H43" s="26">
        <f t="shared" si="16"/>
        <v>-101190.2</v>
      </c>
      <c r="I43" s="26">
        <f t="shared" si="16"/>
        <v>-49240.4</v>
      </c>
      <c r="J43" s="26">
        <f t="shared" si="16"/>
        <v>-62069.2</v>
      </c>
      <c r="K43" s="26">
        <f t="shared" si="16"/>
        <v>-49552</v>
      </c>
      <c r="L43" s="26">
        <f t="shared" si="16"/>
        <v>-33508.4</v>
      </c>
      <c r="M43" s="26">
        <f t="shared" si="16"/>
        <v>-21774</v>
      </c>
      <c r="N43" s="25">
        <f aca="true" t="shared" si="17" ref="N43:N55">SUM(B43:M43)</f>
        <v>-656742.6000000001</v>
      </c>
    </row>
    <row r="44" spans="1:25" ht="18.75" customHeight="1">
      <c r="A44" s="13" t="s">
        <v>61</v>
      </c>
      <c r="B44" s="20">
        <f>ROUND(-B9*$D$3,2)</f>
        <v>-76068.4</v>
      </c>
      <c r="C44" s="20">
        <f>ROUND(-C9*$D$3,2)</f>
        <v>-75494.6</v>
      </c>
      <c r="D44" s="20">
        <f>ROUND(-D9*$D$3,2)</f>
        <v>-53044.2</v>
      </c>
      <c r="E44" s="20">
        <f>ROUND(-E9*$D$3,2)</f>
        <v>-7455.6</v>
      </c>
      <c r="F44" s="20">
        <f aca="true" t="shared" si="18" ref="F44:M44">ROUND(-F9*$D$3,2)</f>
        <v>-43255.4</v>
      </c>
      <c r="G44" s="20">
        <f t="shared" si="18"/>
        <v>-84090.2</v>
      </c>
      <c r="H44" s="20">
        <f t="shared" si="18"/>
        <v>-101190.2</v>
      </c>
      <c r="I44" s="20">
        <f t="shared" si="18"/>
        <v>-49240.4</v>
      </c>
      <c r="J44" s="20">
        <f t="shared" si="18"/>
        <v>-62069.2</v>
      </c>
      <c r="K44" s="20">
        <f t="shared" si="18"/>
        <v>-49552</v>
      </c>
      <c r="L44" s="20">
        <f t="shared" si="18"/>
        <v>-33508.4</v>
      </c>
      <c r="M44" s="20">
        <f t="shared" si="18"/>
        <v>-21774</v>
      </c>
      <c r="N44" s="47">
        <f t="shared" si="17"/>
        <v>-656742.6000000001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960940.4240490799</v>
      </c>
      <c r="C57" s="29">
        <f t="shared" si="21"/>
        <v>663904.462818</v>
      </c>
      <c r="D57" s="29">
        <f t="shared" si="21"/>
        <v>642318.03862735</v>
      </c>
      <c r="E57" s="29">
        <f t="shared" si="21"/>
        <v>156772.38474319997</v>
      </c>
      <c r="F57" s="29">
        <f t="shared" si="21"/>
        <v>634218.3692086501</v>
      </c>
      <c r="G57" s="29">
        <f t="shared" si="21"/>
        <v>788997.5482000002</v>
      </c>
      <c r="H57" s="29">
        <f t="shared" si="21"/>
        <v>822224.4124</v>
      </c>
      <c r="I57" s="29">
        <f t="shared" si="21"/>
        <v>750999.7573865999</v>
      </c>
      <c r="J57" s="29">
        <f t="shared" si="21"/>
        <v>575382.3572535</v>
      </c>
      <c r="K57" s="29">
        <f t="shared" si="21"/>
        <v>697115.83729008</v>
      </c>
      <c r="L57" s="29">
        <f t="shared" si="21"/>
        <v>337321.1186272199</v>
      </c>
      <c r="M57" s="29">
        <f t="shared" si="21"/>
        <v>195054.22999104002</v>
      </c>
      <c r="N57" s="29">
        <f>SUM(B57:M57)</f>
        <v>7225248.940594721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960940.4199999999</v>
      </c>
      <c r="C60" s="36">
        <f aca="true" t="shared" si="22" ref="C60:M60">SUM(C61:C74)</f>
        <v>663904.45</v>
      </c>
      <c r="D60" s="36">
        <f t="shared" si="22"/>
        <v>642318.04</v>
      </c>
      <c r="E60" s="36">
        <f t="shared" si="22"/>
        <v>156772.39</v>
      </c>
      <c r="F60" s="36">
        <f t="shared" si="22"/>
        <v>634218.37</v>
      </c>
      <c r="G60" s="36">
        <f t="shared" si="22"/>
        <v>788997.55</v>
      </c>
      <c r="H60" s="36">
        <f t="shared" si="22"/>
        <v>822224.4</v>
      </c>
      <c r="I60" s="36">
        <f t="shared" si="22"/>
        <v>750999.75</v>
      </c>
      <c r="J60" s="36">
        <f t="shared" si="22"/>
        <v>575382.36</v>
      </c>
      <c r="K60" s="36">
        <f t="shared" si="22"/>
        <v>697115.83</v>
      </c>
      <c r="L60" s="36">
        <f t="shared" si="22"/>
        <v>337321.12</v>
      </c>
      <c r="M60" s="36">
        <f t="shared" si="22"/>
        <v>195054.23</v>
      </c>
      <c r="N60" s="29">
        <f>SUM(N61:N74)</f>
        <v>7225248.910000001</v>
      </c>
    </row>
    <row r="61" spans="1:15" ht="18.75" customHeight="1">
      <c r="A61" s="17" t="s">
        <v>75</v>
      </c>
      <c r="B61" s="36">
        <v>191582.44</v>
      </c>
      <c r="C61" s="36">
        <v>195212.24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386794.68</v>
      </c>
      <c r="O61"/>
    </row>
    <row r="62" spans="1:15" ht="18.75" customHeight="1">
      <c r="A62" s="17" t="s">
        <v>76</v>
      </c>
      <c r="B62" s="36">
        <v>769357.98</v>
      </c>
      <c r="C62" s="36">
        <v>468692.21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1238050.19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642318.04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642318.04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156772.39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156772.39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634218.37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634218.37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788997.55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788997.55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635909.18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635909.18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186315.22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186315.22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750999.75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750999.75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575382.36</v>
      </c>
      <c r="K70" s="35">
        <v>0</v>
      </c>
      <c r="L70" s="35">
        <v>0</v>
      </c>
      <c r="M70" s="35">
        <v>0</v>
      </c>
      <c r="N70" s="29">
        <f t="shared" si="23"/>
        <v>575382.36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697115.83</v>
      </c>
      <c r="L71" s="35">
        <v>0</v>
      </c>
      <c r="M71" s="62"/>
      <c r="N71" s="26">
        <f t="shared" si="23"/>
        <v>697115.83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337321.12</v>
      </c>
      <c r="M72" s="35">
        <v>0</v>
      </c>
      <c r="N72" s="29">
        <f t="shared" si="23"/>
        <v>337321.12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195054.23</v>
      </c>
      <c r="N73" s="26">
        <f t="shared" si="23"/>
        <v>195054.23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2.2643141288708852</v>
      </c>
      <c r="C78" s="45">
        <v>2.233369512471422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1.978915621760919</v>
      </c>
      <c r="C79" s="45">
        <v>1.8663676412809758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1.8149749001511069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2.5237500152628582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2.119403757226274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1.680524140333723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1.977445671621862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1.9331558955142432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1.9200218754102214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2.162722208191827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2.06785652409579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2.454946698711851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2.4049538037360665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2016-09-06T17:48:23Z</dcterms:modified>
  <cp:category/>
  <cp:version/>
  <cp:contentType/>
  <cp:contentStatus/>
</cp:coreProperties>
</file>